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Z  a ZZ (ZŘTV, ZŘOV)\Ostatní pro zkoušky\"/>
    </mc:Choice>
  </mc:AlternateContent>
  <bookViews>
    <workbookView xWindow="0" yWindow="0" windowWidth="28800" windowHeight="12000"/>
  </bookViews>
  <sheets>
    <sheet name="SEZNAM K ODEVZDÁNÍ" sheetId="2" r:id="rId1"/>
    <sheet name="NABÍDKA LITERATURY" sheetId="1" r:id="rId2"/>
    <sheet name="HODNOTA" sheetId="4" state="hidden" r:id="rId3"/>
    <sheet name="ČÍSLOVÁNÍ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15" i="2"/>
  <c r="H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14" i="2" l="1"/>
  <c r="D3" i="4" s="1"/>
  <c r="D6" i="4" l="1"/>
  <c r="D5" i="4"/>
  <c r="D18" i="4"/>
  <c r="D11" i="4"/>
  <c r="D19" i="4"/>
  <c r="H40" i="2"/>
  <c r="D2" i="4"/>
  <c r="D7" i="4"/>
  <c r="H39" i="2"/>
  <c r="H41" i="2"/>
  <c r="D14" i="4"/>
  <c r="H38" i="2"/>
  <c r="D4" i="4"/>
  <c r="D20" i="4"/>
  <c r="D9" i="4"/>
  <c r="D12" i="4"/>
  <c r="D13" i="4"/>
  <c r="D21" i="4"/>
  <c r="D16" i="4"/>
  <c r="D8" i="4"/>
  <c r="D15" i="4"/>
  <c r="D10" i="4"/>
  <c r="D17" i="4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5" i="2"/>
  <c r="J14" i="2"/>
  <c r="D23" i="4" l="1"/>
  <c r="I40" i="2"/>
  <c r="H37" i="2"/>
  <c r="H44" i="2"/>
  <c r="I44" i="2" s="1"/>
  <c r="H45" i="2"/>
  <c r="I45" i="2" s="1"/>
  <c r="I41" i="2"/>
  <c r="H43" i="2"/>
  <c r="I43" i="2" s="1"/>
  <c r="I39" i="2"/>
  <c r="I38" i="2"/>
  <c r="I37" i="2" l="1"/>
  <c r="B2" i="4" s="1"/>
  <c r="D36" i="2" s="1"/>
</calcChain>
</file>

<file path=xl/sharedStrings.xml><?xml version="1.0" encoding="utf-8"?>
<sst xmlns="http://schemas.openxmlformats.org/spreadsheetml/2006/main" count="494" uniqueCount="190">
  <si>
    <t>Evangelium podle Lukáše</t>
  </si>
  <si>
    <t>Mareček, P.</t>
  </si>
  <si>
    <t>DÍLO</t>
  </si>
  <si>
    <t>PŘEKLAD</t>
  </si>
  <si>
    <t>AUTOR</t>
  </si>
  <si>
    <t>LITERÁRNÍ DRUH</t>
  </si>
  <si>
    <t>Boccaccio, G.</t>
  </si>
  <si>
    <t>Dekameron</t>
  </si>
  <si>
    <t>Próza</t>
  </si>
  <si>
    <t>Krátký, R.</t>
  </si>
  <si>
    <t>Shakespeare, W.</t>
  </si>
  <si>
    <t>Romeo a Julie</t>
  </si>
  <si>
    <t>Saudek, E. A.</t>
  </si>
  <si>
    <t>Drama</t>
  </si>
  <si>
    <t>Othello</t>
  </si>
  <si>
    <t>de Cervantes y Saavedra, M.</t>
  </si>
  <si>
    <t>Důmyslný rytíř don Quijote de la Mancha</t>
  </si>
  <si>
    <t>Černý, V a Mikeš, V.</t>
  </si>
  <si>
    <t>Lakomec</t>
  </si>
  <si>
    <t>Saudková, V.</t>
  </si>
  <si>
    <t>Moliére</t>
  </si>
  <si>
    <t>Defoe, D.</t>
  </si>
  <si>
    <t>Robinson Crusoe</t>
  </si>
  <si>
    <t>Pleva, J. V.</t>
  </si>
  <si>
    <t>Kronika česká</t>
  </si>
  <si>
    <t>Komenský, J. A.</t>
  </si>
  <si>
    <t>Labyrint světa a Ráj srdce</t>
  </si>
  <si>
    <t>Puškin, A. S.</t>
  </si>
  <si>
    <t>Evžen Oněgin</t>
  </si>
  <si>
    <t>Mašková, O.</t>
  </si>
  <si>
    <t>Básnické dílo</t>
  </si>
  <si>
    <t>Hugo, V.</t>
  </si>
  <si>
    <t>Bídníci</t>
  </si>
  <si>
    <t>Pavlousková, Z.</t>
  </si>
  <si>
    <t>Gogol, N. V.</t>
  </si>
  <si>
    <t>Revizor</t>
  </si>
  <si>
    <t>Milota, K.</t>
  </si>
  <si>
    <t>Poe, E. A.</t>
  </si>
  <si>
    <t>Jáma a kyvadlo a jiné povídky</t>
  </si>
  <si>
    <t>Schwarz, J.</t>
  </si>
  <si>
    <t>Tolstoj, L. N.</t>
  </si>
  <si>
    <t>Anna Karenina</t>
  </si>
  <si>
    <t>Hašková, T.</t>
  </si>
  <si>
    <t>Dickens, Ch.</t>
  </si>
  <si>
    <t>Oliver Twist</t>
  </si>
  <si>
    <t>Tilschovi, E. a E.</t>
  </si>
  <si>
    <t>Nadějné vyhlídky</t>
  </si>
  <si>
    <t>Wilde, O.</t>
  </si>
  <si>
    <t>Pohádky</t>
  </si>
  <si>
    <t>Novák, J. Z.</t>
  </si>
  <si>
    <t>Obraz Doriana Graye</t>
  </si>
  <si>
    <t>Maupassant, G.</t>
  </si>
  <si>
    <t>Kulička</t>
  </si>
  <si>
    <t>Kárl, L.</t>
  </si>
  <si>
    <t>Mácha, K. H.</t>
  </si>
  <si>
    <t>Máj</t>
  </si>
  <si>
    <t>Erben, K. J.</t>
  </si>
  <si>
    <t>Kytice</t>
  </si>
  <si>
    <t>Tyl, J. K.</t>
  </si>
  <si>
    <t>Strakonický dudák</t>
  </si>
  <si>
    <t>Němcová, B.</t>
  </si>
  <si>
    <t>Babička</t>
  </si>
  <si>
    <t>Divá Bára</t>
  </si>
  <si>
    <t>Havlíček, K. Borovský</t>
  </si>
  <si>
    <t>Král Lávra</t>
  </si>
  <si>
    <t>Tyrolské elegie</t>
  </si>
  <si>
    <t>Neruda, J.</t>
  </si>
  <si>
    <t>Malostranské povídky</t>
  </si>
  <si>
    <t>Vrchlický, J.</t>
  </si>
  <si>
    <t>Noc na Karlštejně</t>
  </si>
  <si>
    <t>Jirásek, A.</t>
  </si>
  <si>
    <t>Staré pověsti české</t>
  </si>
  <si>
    <t>Bří Mrštíkové</t>
  </si>
  <si>
    <t>Maryša</t>
  </si>
  <si>
    <t>Doyle, A. C.</t>
  </si>
  <si>
    <t>Pes baskervillský</t>
  </si>
  <si>
    <t>Gel, F.</t>
  </si>
  <si>
    <t>Hemingway, E.</t>
  </si>
  <si>
    <t>Stařec a moře</t>
  </si>
  <si>
    <t>Vrba, F.</t>
  </si>
  <si>
    <t>Komu zvoní hrana</t>
  </si>
  <si>
    <t>Valja, J.</t>
  </si>
  <si>
    <t>Orwell, G.</t>
  </si>
  <si>
    <t>Farma zvířat</t>
  </si>
  <si>
    <t>Gössel, G.</t>
  </si>
  <si>
    <t>Remarque, E. M.</t>
  </si>
  <si>
    <t>Na západní frontě klid</t>
  </si>
  <si>
    <t>Tři kamarádi</t>
  </si>
  <si>
    <t>Houba, K.</t>
  </si>
  <si>
    <t>Ryan, P.</t>
  </si>
  <si>
    <t>Jak jsem vyhrál válku</t>
  </si>
  <si>
    <t>Rolland, R.</t>
  </si>
  <si>
    <t>Petr a Lucie</t>
  </si>
  <si>
    <t>Zaorálek, J.</t>
  </si>
  <si>
    <t>Steinbeck, J.</t>
  </si>
  <si>
    <t>O myších a lidech</t>
  </si>
  <si>
    <t>Vendyš, V. a Knotková-Čapková, B.</t>
  </si>
  <si>
    <t>de Saint-Exupéry, A.</t>
  </si>
  <si>
    <t>Malý princ</t>
  </si>
  <si>
    <t>Stavinohová, Z.</t>
  </si>
  <si>
    <t>Kerouac, J.</t>
  </si>
  <si>
    <t>Na cestě</t>
  </si>
  <si>
    <t>Josek, J.</t>
  </si>
  <si>
    <t>Styron, W.</t>
  </si>
  <si>
    <t>Sophiina volba</t>
  </si>
  <si>
    <t>Nenadál, R.</t>
  </si>
  <si>
    <t>Christiane, F.</t>
  </si>
  <si>
    <t>My děti ze stanice Zoo</t>
  </si>
  <si>
    <t>Soukupová, Z.</t>
  </si>
  <si>
    <t>Bezruč, P.</t>
  </si>
  <si>
    <t>Slezské písně</t>
  </si>
  <si>
    <t>Dyk, V.</t>
  </si>
  <si>
    <t>Krysař</t>
  </si>
  <si>
    <t>Bass, E.</t>
  </si>
  <si>
    <t>Klapzubova jedenáctka</t>
  </si>
  <si>
    <t>Olbracht, I.</t>
  </si>
  <si>
    <t>Nikola Šuhaj loupežník</t>
  </si>
  <si>
    <t>Neviditelný</t>
  </si>
  <si>
    <t>Havlíček, J.</t>
  </si>
  <si>
    <t>Petrolejové lampy</t>
  </si>
  <si>
    <t>Vančura, V.</t>
  </si>
  <si>
    <t>Markéta Lazarová</t>
  </si>
  <si>
    <t>Čapek, K.</t>
  </si>
  <si>
    <t>R.U.R.</t>
  </si>
  <si>
    <t>Bílá nemoc</t>
  </si>
  <si>
    <t>Hašek, J.</t>
  </si>
  <si>
    <t>Osudy dobrého vojáka Švejka - 1. díl</t>
  </si>
  <si>
    <t>Saturnin</t>
  </si>
  <si>
    <t>Poláček, K.</t>
  </si>
  <si>
    <t>Bylo nás pět</t>
  </si>
  <si>
    <t>Otčenášek, J.</t>
  </si>
  <si>
    <t>Romeo, Julie a tma</t>
  </si>
  <si>
    <t>Kaplický, V.</t>
  </si>
  <si>
    <t>Kladivo na čarodějnice</t>
  </si>
  <si>
    <t>Hrabal, B.</t>
  </si>
  <si>
    <t>Ostře sledované vlaky</t>
  </si>
  <si>
    <t>Postřižiny</t>
  </si>
  <si>
    <t>Pavel, O.</t>
  </si>
  <si>
    <t>Smrt krásných srnců</t>
  </si>
  <si>
    <t>Drda, J.</t>
  </si>
  <si>
    <t>Němá barikáda</t>
  </si>
  <si>
    <t>Škvorecký, J.</t>
  </si>
  <si>
    <t>Tankový prapor</t>
  </si>
  <si>
    <t>Zbabělci</t>
  </si>
  <si>
    <t>John, R.</t>
  </si>
  <si>
    <t>Memento</t>
  </si>
  <si>
    <t>Viewegh, M.</t>
  </si>
  <si>
    <t>Báječná léta pod psa</t>
  </si>
  <si>
    <t>Lustig, A.</t>
  </si>
  <si>
    <t>OBDOBÍ</t>
  </si>
  <si>
    <t>Světová literatura 20. a 21. století</t>
  </si>
  <si>
    <t>Světová a česká literatura do konce 19. století</t>
  </si>
  <si>
    <t>Světová a česká literatura do konce 18. století</t>
  </si>
  <si>
    <t>Česká literatura 20. a 21. století</t>
  </si>
  <si>
    <t>Maturitní seznam literárních děl pro zkoušku z předmětu Český jazyk a literatura</t>
  </si>
  <si>
    <t>Maturitní seznam literárních děl a kritéria jsou platná i pro opravnou zkoušku a náhradní zkoušku</t>
  </si>
  <si>
    <t>Jméno a příjmení:</t>
  </si>
  <si>
    <t>Třída:</t>
  </si>
  <si>
    <t>Obor:</t>
  </si>
  <si>
    <t>Šk. rok:</t>
  </si>
  <si>
    <t>NÁZEV DÍLA</t>
  </si>
  <si>
    <t>ČÍSLO OTÁZKY</t>
  </si>
  <si>
    <t>LIT. DRUH</t>
  </si>
  <si>
    <t>POŽADAVKY:</t>
  </si>
  <si>
    <t>MINIMUM</t>
  </si>
  <si>
    <t>VYBRÁNO</t>
  </si>
  <si>
    <t xml:space="preserve">Maturitní seznam literárních děl pro zkoušku  </t>
  </si>
  <si>
    <t>z předmětu Český jazyk a literatura</t>
  </si>
  <si>
    <t>Datum odevzdání:</t>
  </si>
  <si>
    <t>podpis žáka</t>
  </si>
  <si>
    <t>Maturitní seznam je platný pro jarní a podzimní termín maturitní zkoušky</t>
  </si>
  <si>
    <t>šk. roku:</t>
  </si>
  <si>
    <t>AUTOR DÍLA</t>
  </si>
  <si>
    <t>ČÍSLO   PRAC. LISTU</t>
  </si>
  <si>
    <t>Kosmas</t>
  </si>
  <si>
    <t>20 různých literárních děl</t>
  </si>
  <si>
    <t>Musí být zastoupeny tyto literární druhy:</t>
  </si>
  <si>
    <t>STAV</t>
  </si>
  <si>
    <t>Rozmarné léto</t>
  </si>
  <si>
    <t>Jirotka, Z.</t>
  </si>
  <si>
    <t>Riordan R.</t>
  </si>
  <si>
    <t>Percy Jackson – Zloděj blesku</t>
  </si>
  <si>
    <t>Chodilová, D.</t>
  </si>
  <si>
    <t>Brown Dan</t>
  </si>
  <si>
    <t>Šifra mistra Leonarda</t>
  </si>
  <si>
    <t>Dušek Z.</t>
  </si>
  <si>
    <t>Nesbo Jo</t>
  </si>
  <si>
    <t>Sněhulák</t>
  </si>
  <si>
    <t>Krištůfková K.</t>
  </si>
  <si>
    <t>Modlitba pro Kateřinu Horowitzovou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</si>
</sst>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rgb="FFFF0000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uble">
        <color rgb="FFFF0000"/>
      </top>
      <bottom/>
      <diagonal/>
    </border>
    <border>
      <left style="dotted">
        <color auto="1"/>
      </left>
      <right style="double">
        <color rgb="FFFF0000"/>
      </right>
      <top/>
      <bottom/>
      <diagonal/>
    </border>
    <border>
      <left style="dotted">
        <color auto="1"/>
      </left>
      <right style="double">
        <color rgb="FFFF0000"/>
      </right>
      <top style="double">
        <color rgb="FFFF0000"/>
      </top>
      <bottom/>
      <diagonal/>
    </border>
    <border>
      <left style="dotted">
        <color auto="1"/>
      </left>
      <right style="double">
        <color rgb="FFFF0000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rgb="FFFF0000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rgb="FFFF0000"/>
      </right>
      <top style="dotted">
        <color auto="1"/>
      </top>
      <bottom style="thin">
        <color rgb="FFFF0000"/>
      </bottom>
      <diagonal/>
    </border>
    <border>
      <left style="double">
        <color rgb="FFFF0000"/>
      </left>
      <right/>
      <top style="dotted">
        <color auto="1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FF0000"/>
      </bottom>
      <diagonal/>
    </border>
    <border>
      <left style="double">
        <color rgb="FFFF0000"/>
      </left>
      <right style="dotted">
        <color auto="1"/>
      </right>
      <top/>
      <bottom/>
      <diagonal/>
    </border>
    <border>
      <left style="dotted">
        <color auto="1"/>
      </left>
      <right style="double">
        <color rgb="FFFF0000"/>
      </right>
      <top style="thin">
        <color rgb="FFFF0000"/>
      </top>
      <bottom style="dotted">
        <color auto="1"/>
      </bottom>
      <diagonal/>
    </border>
    <border>
      <left style="double">
        <color rgb="FFFF0000"/>
      </left>
      <right/>
      <top style="thin">
        <color rgb="FFFF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 style="dotted">
        <color auto="1"/>
      </bottom>
      <diagonal/>
    </border>
    <border>
      <left style="double">
        <color rgb="FFFF0000"/>
      </left>
      <right style="dotted">
        <color auto="1"/>
      </right>
      <top style="double">
        <color rgb="FFFF0000"/>
      </top>
      <bottom/>
      <diagonal/>
    </border>
    <border>
      <left style="double">
        <color rgb="FFFF0000"/>
      </left>
      <right style="dotted">
        <color auto="1"/>
      </right>
      <top/>
      <bottom style="thin">
        <color rgb="FFFF0000"/>
      </bottom>
      <diagonal/>
    </border>
    <border>
      <left style="double">
        <color rgb="FFFF0000"/>
      </left>
      <right style="dotted">
        <color auto="1"/>
      </right>
      <top style="thin">
        <color rgb="FFFF0000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uble">
        <color rgb="FFFF0000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uble">
        <color rgb="FFFF0000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theme="1"/>
      </left>
      <right/>
      <top style="double">
        <color rgb="FFFF0000"/>
      </top>
      <bottom/>
      <diagonal/>
    </border>
    <border>
      <left style="dotted">
        <color theme="1"/>
      </left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0" fillId="0" borderId="5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2" fillId="0" borderId="5" xfId="0" applyFont="1" applyBorder="1" applyAlignment="1">
      <alignment horizontal="center" vertical="center"/>
    </xf>
    <xf numFmtId="0" fontId="1" fillId="0" borderId="32" xfId="0" applyFont="1" applyBorder="1"/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5" fillId="0" borderId="34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2" xfId="0" applyBorder="1"/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5" xfId="0" applyBorder="1" applyAlignment="1">
      <alignment vertical="center"/>
    </xf>
    <xf numFmtId="0" fontId="0" fillId="0" borderId="0" xfId="0" applyAlignment="1">
      <alignment vertical="center"/>
    </xf>
    <xf numFmtId="0" fontId="1" fillId="0" borderId="35" xfId="0" applyFont="1" applyBorder="1"/>
    <xf numFmtId="0" fontId="1" fillId="0" borderId="31" xfId="0" applyFont="1" applyBorder="1"/>
    <xf numFmtId="0" fontId="1" fillId="0" borderId="36" xfId="0" applyFont="1" applyBorder="1"/>
    <xf numFmtId="0" fontId="1" fillId="0" borderId="37" xfId="0" applyFont="1" applyBorder="1"/>
    <xf numFmtId="0" fontId="4" fillId="0" borderId="26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hidden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22" xfId="0" applyBorder="1" applyAlignment="1" applyProtection="1">
      <alignment horizontal="left" vertical="center" indent="1"/>
      <protection locked="0"/>
    </xf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3" xfId="0" applyFont="1" applyFill="1" applyBorder="1"/>
    <xf numFmtId="0" fontId="1" fillId="0" borderId="11" xfId="0" applyFont="1" applyFill="1" applyBorder="1"/>
    <xf numFmtId="0" fontId="1" fillId="0" borderId="31" xfId="0" applyFont="1" applyFill="1" applyBorder="1"/>
    <xf numFmtId="0" fontId="0" fillId="0" borderId="22" xfId="0" applyBorder="1"/>
    <xf numFmtId="0" fontId="0" fillId="0" borderId="27" xfId="0" applyBorder="1" applyAlignment="1">
      <alignment horizontal="center"/>
    </xf>
    <xf numFmtId="14" fontId="0" fillId="0" borderId="22" xfId="0" applyNumberForma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left" vertical="center" indent="2"/>
      <protection locked="0"/>
    </xf>
    <xf numFmtId="0" fontId="0" fillId="0" borderId="25" xfId="0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0" fillId="0" borderId="42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0" borderId="22" xfId="0" applyBorder="1" applyAlignment="1" applyProtection="1">
      <alignment horizontal="left" vertical="center" indent="1"/>
      <protection locked="0"/>
    </xf>
    <xf numFmtId="0" fontId="0" fillId="0" borderId="0" xfId="0" applyAlignment="1">
      <alignment vertical="center"/>
    </xf>
    <xf numFmtId="0" fontId="0" fillId="0" borderId="5" xfId="0" applyBorder="1" applyAlignment="1" applyProtection="1">
      <alignment horizontal="left" vertical="center" indent="2"/>
      <protection locked="0" hidden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/>
    <xf numFmtId="0" fontId="5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hidden="1"/>
    </xf>
    <xf numFmtId="0" fontId="2" fillId="0" borderId="24" xfId="0" applyFont="1" applyBorder="1" applyAlignment="1">
      <alignment horizontal="left" vertical="center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9" xfId="0" applyBorder="1"/>
    <xf numFmtId="0" fontId="0" fillId="0" borderId="31" xfId="0" applyBorder="1" applyAlignment="1" applyProtection="1">
      <alignment horizontal="center" vertical="center"/>
      <protection hidden="1"/>
    </xf>
    <xf numFmtId="0" fontId="0" fillId="0" borderId="40" xfId="0" applyBorder="1"/>
    <xf numFmtId="0" fontId="0" fillId="0" borderId="39" xfId="0" applyBorder="1" applyAlignment="1" applyProtection="1">
      <alignment horizontal="center" vertical="center"/>
      <protection hidden="1"/>
    </xf>
    <xf numFmtId="0" fontId="0" fillId="0" borderId="41" xfId="0" applyBorder="1"/>
    <xf numFmtId="0" fontId="2" fillId="0" borderId="19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49"/>
  <sheetViews>
    <sheetView showGridLines="0" tabSelected="1" zoomScale="145" zoomScaleNormal="145" workbookViewId="0">
      <selection activeCell="C14" sqref="C14:G14"/>
    </sheetView>
  </sheetViews>
  <sheetFormatPr defaultRowHeight="15" x14ac:dyDescent="0.25"/>
  <cols>
    <col min="1" max="1" width="0.5703125" customWidth="1"/>
    <col min="2" max="2" width="6" customWidth="1"/>
    <col min="3" max="3" width="9.85546875" customWidth="1"/>
    <col min="6" max="6" width="2.7109375" customWidth="1"/>
    <col min="7" max="7" width="9.42578125" bestFit="1" customWidth="1"/>
    <col min="8" max="8" width="26.28515625" bestFit="1" customWidth="1"/>
    <col min="9" max="9" width="11.7109375" customWidth="1"/>
    <col min="10" max="10" width="13.42578125" customWidth="1"/>
  </cols>
  <sheetData>
    <row r="1" spans="2:17" ht="12" customHeight="1" x14ac:dyDescent="0.25"/>
    <row r="2" spans="2:17" ht="22.5" customHeight="1" x14ac:dyDescent="0.35">
      <c r="B2" s="87" t="s">
        <v>166</v>
      </c>
      <c r="C2" s="87"/>
      <c r="D2" s="87"/>
      <c r="E2" s="87"/>
      <c r="F2" s="87"/>
      <c r="G2" s="87"/>
      <c r="H2" s="87"/>
      <c r="I2" s="87"/>
    </row>
    <row r="3" spans="2:17" ht="22.5" customHeight="1" x14ac:dyDescent="0.25">
      <c r="B3" s="93" t="s">
        <v>167</v>
      </c>
      <c r="C3" s="93"/>
      <c r="D3" s="93"/>
      <c r="E3" s="93"/>
      <c r="F3" s="93"/>
      <c r="G3" s="93"/>
      <c r="H3" s="93"/>
      <c r="I3" s="93"/>
    </row>
    <row r="4" spans="2:17" ht="7.5" customHeight="1" x14ac:dyDescent="0.25">
      <c r="B4" s="42"/>
      <c r="C4" s="42"/>
      <c r="D4" s="42"/>
      <c r="E4" s="42"/>
      <c r="F4" s="42"/>
      <c r="G4" s="42"/>
      <c r="H4" s="42"/>
      <c r="I4" s="42"/>
    </row>
    <row r="5" spans="2:17" ht="24.75" customHeight="1" x14ac:dyDescent="0.25">
      <c r="B5" s="94" t="s">
        <v>170</v>
      </c>
      <c r="C5" s="94"/>
      <c r="D5" s="94"/>
      <c r="E5" s="94"/>
      <c r="F5" s="94"/>
      <c r="G5" s="94"/>
      <c r="H5" s="94"/>
      <c r="I5" s="94"/>
    </row>
    <row r="6" spans="2:17" ht="14.25" customHeight="1" x14ac:dyDescent="0.25">
      <c r="B6" s="43"/>
      <c r="C6" s="44"/>
      <c r="D6" s="46"/>
      <c r="E6" s="47" t="s">
        <v>171</v>
      </c>
      <c r="F6" s="95"/>
      <c r="G6" s="96"/>
      <c r="H6" s="44"/>
      <c r="I6" s="44"/>
    </row>
    <row r="7" spans="2:17" ht="14.25" customHeight="1" x14ac:dyDescent="0.25">
      <c r="B7" s="80"/>
      <c r="C7" s="81"/>
      <c r="D7" s="81"/>
      <c r="E7" s="81"/>
      <c r="F7" s="81"/>
      <c r="G7" s="81"/>
      <c r="H7" s="81"/>
      <c r="I7" s="81"/>
      <c r="L7" s="78"/>
      <c r="M7" s="79"/>
      <c r="N7" s="79"/>
      <c r="O7" s="79"/>
      <c r="P7" s="79"/>
      <c r="Q7" s="79"/>
    </row>
    <row r="8" spans="2:17" ht="19.5" customHeight="1" x14ac:dyDescent="0.25">
      <c r="D8" s="78"/>
      <c r="E8" s="79"/>
      <c r="F8" s="78"/>
      <c r="G8" s="79"/>
      <c r="H8" s="79"/>
      <c r="I8" s="79"/>
    </row>
    <row r="9" spans="2:17" ht="15" customHeight="1" x14ac:dyDescent="0.25">
      <c r="B9" s="86" t="s">
        <v>156</v>
      </c>
      <c r="C9" s="86"/>
      <c r="D9" s="88"/>
      <c r="E9" s="88"/>
      <c r="F9" s="88"/>
      <c r="G9" s="25"/>
      <c r="H9" s="64" t="s">
        <v>157</v>
      </c>
      <c r="I9" s="66"/>
    </row>
    <row r="11" spans="2:17" x14ac:dyDescent="0.25">
      <c r="B11" s="63" t="s">
        <v>158</v>
      </c>
      <c r="C11" s="88"/>
      <c r="D11" s="88"/>
      <c r="E11" s="88"/>
      <c r="F11" s="88"/>
      <c r="H11" s="65" t="s">
        <v>159</v>
      </c>
      <c r="I11" s="66"/>
    </row>
    <row r="13" spans="2:17" ht="32.25" customHeight="1" thickBot="1" x14ac:dyDescent="0.3">
      <c r="B13" s="59" t="s">
        <v>2</v>
      </c>
      <c r="C13" s="91" t="s">
        <v>160</v>
      </c>
      <c r="D13" s="91"/>
      <c r="E13" s="91"/>
      <c r="F13" s="91"/>
      <c r="G13" s="92"/>
      <c r="H13" s="60" t="s">
        <v>172</v>
      </c>
      <c r="I13" s="55" t="s">
        <v>173</v>
      </c>
      <c r="J13" s="61" t="s">
        <v>162</v>
      </c>
    </row>
    <row r="14" spans="2:17" ht="15.75" thickTop="1" x14ac:dyDescent="0.25">
      <c r="B14" s="50">
        <v>1</v>
      </c>
      <c r="C14" s="90"/>
      <c r="D14" s="90"/>
      <c r="E14" s="90"/>
      <c r="F14" s="90"/>
      <c r="G14" s="90"/>
      <c r="H14" s="57" t="str">
        <f>IF(C14="","",IF(C14="Evangelium podle Lukáše","",VLOOKUP(C14,ČÍSLOVÁNÍ!$B$9:$E$78,4)))</f>
        <v/>
      </c>
      <c r="I14" s="57" t="str">
        <f>IF(C14="","",VLOOKUP(C14,ČÍSLOVÁNÍ!$B$8:$C$78,2))</f>
        <v/>
      </c>
      <c r="J14" s="62" t="str">
        <f>IF(C14="","",VLOOKUP(C14,ČÍSLOVÁNÍ!$B$9:$D$78,3))</f>
        <v/>
      </c>
    </row>
    <row r="15" spans="2:17" x14ac:dyDescent="0.25">
      <c r="B15" s="49">
        <v>2</v>
      </c>
      <c r="C15" s="82"/>
      <c r="D15" s="82"/>
      <c r="E15" s="82"/>
      <c r="F15" s="82"/>
      <c r="G15" s="82"/>
      <c r="H15" s="56" t="str">
        <f>IF(C15="","",IF(C15="Evangelium podle Lukáše","",VLOOKUP(C15,ČÍSLOVÁNÍ!$B$9:$E$78,4)))</f>
        <v/>
      </c>
      <c r="I15" s="58" t="str">
        <f>IF(C15="","",VLOOKUP(C15,ČÍSLOVÁNÍ!$B$8:$C$78,2))</f>
        <v/>
      </c>
      <c r="J15" s="40" t="str">
        <f>IF(C15="","",VLOOKUP(C15,ČÍSLOVÁNÍ!$B$9:$D$78,3))</f>
        <v/>
      </c>
    </row>
    <row r="16" spans="2:17" x14ac:dyDescent="0.25">
      <c r="B16" s="49">
        <v>3</v>
      </c>
      <c r="C16" s="82"/>
      <c r="D16" s="82"/>
      <c r="E16" s="82"/>
      <c r="F16" s="82"/>
      <c r="G16" s="82"/>
      <c r="H16" s="56" t="str">
        <f>IF(C16="","",IF(C16="Evangelium podle Lukáše","",VLOOKUP(C16,ČÍSLOVÁNÍ!$B$9:$E$78,4)))</f>
        <v/>
      </c>
      <c r="I16" s="56" t="str">
        <f>IF(C16="","",VLOOKUP(C16,ČÍSLOVÁNÍ!$B$8:$C$78,2))</f>
        <v/>
      </c>
      <c r="J16" s="40" t="str">
        <f>IF(C16="","",VLOOKUP(C16,ČÍSLOVÁNÍ!$B$9:$D$78,3))</f>
        <v/>
      </c>
    </row>
    <row r="17" spans="2:10" x14ac:dyDescent="0.25">
      <c r="B17" s="49">
        <v>4</v>
      </c>
      <c r="C17" s="82"/>
      <c r="D17" s="82"/>
      <c r="E17" s="82"/>
      <c r="F17" s="82"/>
      <c r="G17" s="82"/>
      <c r="H17" s="56" t="str">
        <f>IF(C17="","",IF(C17="Evangelium podle Lukáše","",VLOOKUP(C17,ČÍSLOVÁNÍ!$B$9:$E$78,4)))</f>
        <v/>
      </c>
      <c r="I17" s="56" t="str">
        <f>IF(C17="","",VLOOKUP(C17,ČÍSLOVÁNÍ!$B$8:$C$78,2))</f>
        <v/>
      </c>
      <c r="J17" s="40" t="str">
        <f>IF(C17="","",VLOOKUP(C17,ČÍSLOVÁNÍ!$B$9:$D$78,3))</f>
        <v/>
      </c>
    </row>
    <row r="18" spans="2:10" x14ac:dyDescent="0.25">
      <c r="B18" s="49">
        <v>5</v>
      </c>
      <c r="C18" s="82"/>
      <c r="D18" s="82"/>
      <c r="E18" s="82"/>
      <c r="F18" s="82"/>
      <c r="G18" s="82"/>
      <c r="H18" s="56" t="str">
        <f>IF(C18="","",IF(C18="Evangelium podle Lukáše","",VLOOKUP(C18,ČÍSLOVÁNÍ!$B$9:$E$78,4)))</f>
        <v/>
      </c>
      <c r="I18" s="56" t="str">
        <f>IF(C18="","",VLOOKUP(C18,ČÍSLOVÁNÍ!$B$8:$C$78,2))</f>
        <v/>
      </c>
      <c r="J18" s="40" t="str">
        <f>IF(C18="","",VLOOKUP(C18,ČÍSLOVÁNÍ!$B$9:$D$78,3))</f>
        <v/>
      </c>
    </row>
    <row r="19" spans="2:10" x14ac:dyDescent="0.25">
      <c r="B19" s="49">
        <v>6</v>
      </c>
      <c r="C19" s="82"/>
      <c r="D19" s="82"/>
      <c r="E19" s="82"/>
      <c r="F19" s="82"/>
      <c r="G19" s="82"/>
      <c r="H19" s="56" t="str">
        <f>IF(C19="","",IF(C19="Evangelium podle Lukáše","",VLOOKUP(C19,ČÍSLOVÁNÍ!$B$9:$E$78,4)))</f>
        <v/>
      </c>
      <c r="I19" s="56" t="str">
        <f>IF(C19="","",VLOOKUP(C19,ČÍSLOVÁNÍ!$B$8:$C$78,2))</f>
        <v/>
      </c>
      <c r="J19" s="40" t="str">
        <f>IF(C19="","",VLOOKUP(C19,ČÍSLOVÁNÍ!$B$9:$D$78,3))</f>
        <v/>
      </c>
    </row>
    <row r="20" spans="2:10" x14ac:dyDescent="0.25">
      <c r="B20" s="49">
        <v>7</v>
      </c>
      <c r="C20" s="82"/>
      <c r="D20" s="82"/>
      <c r="E20" s="82"/>
      <c r="F20" s="82"/>
      <c r="G20" s="82"/>
      <c r="H20" s="56" t="str">
        <f>IF(C20="","",IF(C20="Evangelium podle Lukáše","",VLOOKUP(C20,ČÍSLOVÁNÍ!$B$9:$E$78,4)))</f>
        <v/>
      </c>
      <c r="I20" s="56" t="str">
        <f>IF(C20="","",VLOOKUP(C20,ČÍSLOVÁNÍ!$B$8:$C$78,2))</f>
        <v/>
      </c>
      <c r="J20" s="40" t="str">
        <f>IF(C20="","",VLOOKUP(C20,ČÍSLOVÁNÍ!$B$9:$D$78,3))</f>
        <v/>
      </c>
    </row>
    <row r="21" spans="2:10" x14ac:dyDescent="0.25">
      <c r="B21" s="49">
        <v>8</v>
      </c>
      <c r="C21" s="82"/>
      <c r="D21" s="82"/>
      <c r="E21" s="82"/>
      <c r="F21" s="82"/>
      <c r="G21" s="82"/>
      <c r="H21" s="56" t="str">
        <f>IF(C21="","",IF(C21="Evangelium podle Lukáše","",VLOOKUP(C21,ČÍSLOVÁNÍ!$B$9:$E$78,4)))</f>
        <v/>
      </c>
      <c r="I21" s="56" t="str">
        <f>IF(C21="","",VLOOKUP(C21,ČÍSLOVÁNÍ!$B$8:$C$78,2))</f>
        <v/>
      </c>
      <c r="J21" s="40" t="str">
        <f>IF(C21="","",VLOOKUP(C21,ČÍSLOVÁNÍ!$B$9:$D$78,3))</f>
        <v/>
      </c>
    </row>
    <row r="22" spans="2:10" x14ac:dyDescent="0.25">
      <c r="B22" s="49">
        <v>9</v>
      </c>
      <c r="C22" s="82"/>
      <c r="D22" s="82"/>
      <c r="E22" s="82"/>
      <c r="F22" s="82"/>
      <c r="G22" s="82"/>
      <c r="H22" s="56" t="str">
        <f>IF(C22="","",IF(C22="Evangelium podle Lukáše","",VLOOKUP(C22,ČÍSLOVÁNÍ!$B$9:$E$78,4)))</f>
        <v/>
      </c>
      <c r="I22" s="56" t="str">
        <f>IF(C22="","",VLOOKUP(C22,ČÍSLOVÁNÍ!$B$8:$C$78,2))</f>
        <v/>
      </c>
      <c r="J22" s="40" t="str">
        <f>IF(C22="","",VLOOKUP(C22,ČÍSLOVÁNÍ!$B$9:$D$78,3))</f>
        <v/>
      </c>
    </row>
    <row r="23" spans="2:10" x14ac:dyDescent="0.25">
      <c r="B23" s="49">
        <v>10</v>
      </c>
      <c r="C23" s="82"/>
      <c r="D23" s="82"/>
      <c r="E23" s="82"/>
      <c r="F23" s="82"/>
      <c r="G23" s="82"/>
      <c r="H23" s="56" t="str">
        <f>IF(C23="","",IF(C23="Evangelium podle Lukáše","",VLOOKUP(C23,ČÍSLOVÁNÍ!$B$9:$E$78,4)))</f>
        <v/>
      </c>
      <c r="I23" s="56" t="str">
        <f>IF(C23="","",VLOOKUP(C23,ČÍSLOVÁNÍ!$B$8:$C$78,2))</f>
        <v/>
      </c>
      <c r="J23" s="40" t="str">
        <f>IF(C23="","",VLOOKUP(C23,ČÍSLOVÁNÍ!$B$9:$D$78,3))</f>
        <v/>
      </c>
    </row>
    <row r="24" spans="2:10" x14ac:dyDescent="0.25">
      <c r="B24" s="49">
        <v>11</v>
      </c>
      <c r="C24" s="82"/>
      <c r="D24" s="82"/>
      <c r="E24" s="82"/>
      <c r="F24" s="82"/>
      <c r="G24" s="82"/>
      <c r="H24" s="56" t="str">
        <f>IF(C24="","",IF(C24="Evangelium podle Lukáše","",VLOOKUP(C24,ČÍSLOVÁNÍ!$B$9:$E$78,4)))</f>
        <v/>
      </c>
      <c r="I24" s="56" t="str">
        <f>IF(C24="","",VLOOKUP(C24,ČÍSLOVÁNÍ!$B$8:$C$78,2))</f>
        <v/>
      </c>
      <c r="J24" s="40" t="str">
        <f>IF(C24="","",VLOOKUP(C24,ČÍSLOVÁNÍ!$B$9:$D$78,3))</f>
        <v/>
      </c>
    </row>
    <row r="25" spans="2:10" x14ac:dyDescent="0.25">
      <c r="B25" s="49">
        <v>12</v>
      </c>
      <c r="C25" s="82"/>
      <c r="D25" s="82"/>
      <c r="E25" s="82"/>
      <c r="F25" s="82"/>
      <c r="G25" s="82"/>
      <c r="H25" s="56" t="str">
        <f>IF(C25="","",IF(C25="Evangelium podle Lukáše","",VLOOKUP(C25,ČÍSLOVÁNÍ!$B$9:$E$78,4)))</f>
        <v/>
      </c>
      <c r="I25" s="56" t="str">
        <f>IF(C25="","",VLOOKUP(C25,ČÍSLOVÁNÍ!$B$8:$C$78,2))</f>
        <v/>
      </c>
      <c r="J25" s="40" t="str">
        <f>IF(C25="","",VLOOKUP(C25,ČÍSLOVÁNÍ!$B$9:$D$78,3))</f>
        <v/>
      </c>
    </row>
    <row r="26" spans="2:10" x14ac:dyDescent="0.25">
      <c r="B26" s="49">
        <v>13</v>
      </c>
      <c r="C26" s="82"/>
      <c r="D26" s="82"/>
      <c r="E26" s="82"/>
      <c r="F26" s="82"/>
      <c r="G26" s="82"/>
      <c r="H26" s="56" t="str">
        <f>IF(C26="","",IF(C26="Evangelium podle Lukáše","",VLOOKUP(C26,ČÍSLOVÁNÍ!$B$9:$E$78,4)))</f>
        <v/>
      </c>
      <c r="I26" s="56" t="str">
        <f>IF(C26="","",VLOOKUP(C26,ČÍSLOVÁNÍ!$B$8:$C$78,2))</f>
        <v/>
      </c>
      <c r="J26" s="40" t="str">
        <f>IF(C26="","",VLOOKUP(C26,ČÍSLOVÁNÍ!$B$9:$D$78,3))</f>
        <v/>
      </c>
    </row>
    <row r="27" spans="2:10" x14ac:dyDescent="0.25">
      <c r="B27" s="49">
        <v>14</v>
      </c>
      <c r="C27" s="82"/>
      <c r="D27" s="82"/>
      <c r="E27" s="82"/>
      <c r="F27" s="82"/>
      <c r="G27" s="82"/>
      <c r="H27" s="56" t="str">
        <f>IF(C27="","",IF(C27="Evangelium podle Lukáše","",VLOOKUP(C27,ČÍSLOVÁNÍ!$B$9:$E$78,4)))</f>
        <v/>
      </c>
      <c r="I27" s="56" t="str">
        <f>IF(C27="","",VLOOKUP(C27,ČÍSLOVÁNÍ!$B$8:$C$78,2))</f>
        <v/>
      </c>
      <c r="J27" s="40" t="str">
        <f>IF(C27="","",VLOOKUP(C27,ČÍSLOVÁNÍ!$B$9:$D$78,3))</f>
        <v/>
      </c>
    </row>
    <row r="28" spans="2:10" x14ac:dyDescent="0.25">
      <c r="B28" s="49">
        <v>15</v>
      </c>
      <c r="C28" s="82"/>
      <c r="D28" s="82"/>
      <c r="E28" s="82"/>
      <c r="F28" s="82"/>
      <c r="G28" s="82"/>
      <c r="H28" s="56" t="str">
        <f>IF(C28="","",IF(C28="Evangelium podle Lukáše","",VLOOKUP(C28,ČÍSLOVÁNÍ!$B$9:$E$78,4)))</f>
        <v/>
      </c>
      <c r="I28" s="56" t="str">
        <f>IF(C28="","",VLOOKUP(C28,ČÍSLOVÁNÍ!$B$8:$C$78,2))</f>
        <v/>
      </c>
      <c r="J28" s="40" t="str">
        <f>IF(C28="","",VLOOKUP(C28,ČÍSLOVÁNÍ!$B$9:$D$78,3))</f>
        <v/>
      </c>
    </row>
    <row r="29" spans="2:10" x14ac:dyDescent="0.25">
      <c r="B29" s="49">
        <v>16</v>
      </c>
      <c r="C29" s="82"/>
      <c r="D29" s="82"/>
      <c r="E29" s="82"/>
      <c r="F29" s="82"/>
      <c r="G29" s="82"/>
      <c r="H29" s="56" t="str">
        <f>IF(C29="","",IF(C29="Evangelium podle Lukáše","",VLOOKUP(C29,ČÍSLOVÁNÍ!$B$9:$E$78,4)))</f>
        <v/>
      </c>
      <c r="I29" s="56" t="str">
        <f>IF(C29="","",VLOOKUP(C29,ČÍSLOVÁNÍ!$B$8:$C$78,2))</f>
        <v/>
      </c>
      <c r="J29" s="40" t="str">
        <f>IF(C29="","",VLOOKUP(C29,ČÍSLOVÁNÍ!$B$9:$D$78,3))</f>
        <v/>
      </c>
    </row>
    <row r="30" spans="2:10" x14ac:dyDescent="0.25">
      <c r="B30" s="49">
        <v>17</v>
      </c>
      <c r="C30" s="82"/>
      <c r="D30" s="82"/>
      <c r="E30" s="82"/>
      <c r="F30" s="82"/>
      <c r="G30" s="82"/>
      <c r="H30" s="56" t="str">
        <f>IF(C30="","",IF(C30="Evangelium podle Lukáše","",VLOOKUP(C30,ČÍSLOVÁNÍ!$B$9:$E$78,4)))</f>
        <v/>
      </c>
      <c r="I30" s="56" t="str">
        <f>IF(C30="","",VLOOKUP(C30,ČÍSLOVÁNÍ!$B$8:$C$78,2))</f>
        <v/>
      </c>
      <c r="J30" s="40" t="str">
        <f>IF(C30="","",VLOOKUP(C30,ČÍSLOVÁNÍ!$B$9:$D$78,3))</f>
        <v/>
      </c>
    </row>
    <row r="31" spans="2:10" x14ac:dyDescent="0.25">
      <c r="B31" s="49">
        <v>18</v>
      </c>
      <c r="C31" s="82"/>
      <c r="D31" s="82"/>
      <c r="E31" s="82"/>
      <c r="F31" s="82"/>
      <c r="G31" s="82"/>
      <c r="H31" s="56" t="str">
        <f>IF(C31="","",IF(C31="Evangelium podle Lukáše","",VLOOKUP(C31,ČÍSLOVÁNÍ!$B$9:$E$78,4)))</f>
        <v/>
      </c>
      <c r="I31" s="56" t="str">
        <f>IF(C31="","",VLOOKUP(C31,ČÍSLOVÁNÍ!$B$8:$C$78,2))</f>
        <v/>
      </c>
      <c r="J31" s="40" t="str">
        <f>IF(C31="","",VLOOKUP(C31,ČÍSLOVÁNÍ!$B$9:$D$78,3))</f>
        <v/>
      </c>
    </row>
    <row r="32" spans="2:10" x14ac:dyDescent="0.25">
      <c r="B32" s="49">
        <v>19</v>
      </c>
      <c r="C32" s="82"/>
      <c r="D32" s="82"/>
      <c r="E32" s="82"/>
      <c r="F32" s="82"/>
      <c r="G32" s="82"/>
      <c r="H32" s="56" t="str">
        <f>IF(C32="","",IF(C32="Evangelium podle Lukáše","",VLOOKUP(C32,ČÍSLOVÁNÍ!$B$9:$E$78,4)))</f>
        <v/>
      </c>
      <c r="I32" s="41" t="str">
        <f>IF(C32="","",VLOOKUP(C32,ČÍSLOVÁNÍ!$B$8:$C$78,2))</f>
        <v/>
      </c>
      <c r="J32" s="40" t="str">
        <f>IF(C32="","",VLOOKUP(C32,ČÍSLOVÁNÍ!$B$9:$D$78,3))</f>
        <v/>
      </c>
    </row>
    <row r="33" spans="2:10" x14ac:dyDescent="0.25">
      <c r="B33" s="49">
        <v>20</v>
      </c>
      <c r="C33" s="82"/>
      <c r="D33" s="82"/>
      <c r="E33" s="82"/>
      <c r="F33" s="82"/>
      <c r="G33" s="82"/>
      <c r="H33" s="56" t="str">
        <f>IF(C33="","",IF(C33="Evangelium podle Lukáše","",VLOOKUP(C33,ČÍSLOVÁNÍ!$B$9:$E$78,4)))</f>
        <v/>
      </c>
      <c r="I33" s="41" t="str">
        <f>IF(C33="","",VLOOKUP(C33,ČÍSLOVÁNÍ!$B$8:$C$78,2))</f>
        <v/>
      </c>
      <c r="J33" s="40" t="str">
        <f>IF(C33="","",VLOOKUP(C33,ČÍSLOVÁNÍ!$B$9:$D$78,3))</f>
        <v/>
      </c>
    </row>
    <row r="34" spans="2:10" x14ac:dyDescent="0.25">
      <c r="C34" s="27"/>
      <c r="D34" s="29"/>
      <c r="E34" s="29"/>
      <c r="F34" s="29"/>
      <c r="G34" s="28"/>
      <c r="I34" s="7"/>
      <c r="J34" s="27"/>
    </row>
    <row r="36" spans="2:10" ht="15.75" x14ac:dyDescent="0.25">
      <c r="B36" s="98" t="s">
        <v>163</v>
      </c>
      <c r="C36" s="98"/>
      <c r="D36" s="97" t="str">
        <f>IF(HODNOTA!B2=FALSE,"Bohužel nejsou splněny","Jsou splněny")</f>
        <v>Bohužel nejsou splněny</v>
      </c>
      <c r="E36" s="97"/>
      <c r="F36" s="97"/>
      <c r="G36" s="33" t="s">
        <v>164</v>
      </c>
      <c r="H36" s="34" t="s">
        <v>165</v>
      </c>
      <c r="I36" s="84" t="s">
        <v>177</v>
      </c>
      <c r="J36" s="85"/>
    </row>
    <row r="37" spans="2:10" x14ac:dyDescent="0.25">
      <c r="B37" s="89" t="s">
        <v>175</v>
      </c>
      <c r="C37" s="89"/>
      <c r="D37" s="89"/>
      <c r="E37" s="89"/>
      <c r="F37" s="89"/>
      <c r="G37" s="32"/>
      <c r="H37" s="48">
        <f>COUNT(H14:I33)</f>
        <v>0</v>
      </c>
      <c r="I37" s="103" t="str">
        <f>IF(H37&lt;20,"Doplň seznam",IF(HODNOTA!D23&gt;0,"Duplicitní díla","OK"))</f>
        <v>Doplň seznam</v>
      </c>
      <c r="J37" s="104"/>
    </row>
    <row r="38" spans="2:10" x14ac:dyDescent="0.25">
      <c r="B38" s="83" t="s">
        <v>152</v>
      </c>
      <c r="C38" s="83"/>
      <c r="D38" s="83"/>
      <c r="E38" s="83"/>
      <c r="F38" s="83"/>
      <c r="G38" s="35">
        <v>2</v>
      </c>
      <c r="H38" s="40">
        <f>COUNTIF(I14:I33,"&lt;10")</f>
        <v>0</v>
      </c>
      <c r="I38" s="101" t="str">
        <f>IF(H38&lt;2,"Doplň seznam","OK")</f>
        <v>Doplň seznam</v>
      </c>
      <c r="J38" s="102"/>
    </row>
    <row r="39" spans="2:10" x14ac:dyDescent="0.25">
      <c r="B39" s="83" t="s">
        <v>151</v>
      </c>
      <c r="C39" s="83"/>
      <c r="D39" s="83"/>
      <c r="E39" s="83"/>
      <c r="F39" s="83"/>
      <c r="G39" s="36">
        <v>3</v>
      </c>
      <c r="H39" s="40">
        <f>COUNTIF(I14:I33,"&gt;9")-COUNTIF(I14:I33,"&gt;32")</f>
        <v>0</v>
      </c>
      <c r="I39" s="101" t="str">
        <f>IF(H39&lt;3,"Doplň seznam","OK")</f>
        <v>Doplň seznam</v>
      </c>
      <c r="J39" s="102"/>
    </row>
    <row r="40" spans="2:10" x14ac:dyDescent="0.25">
      <c r="B40" s="83" t="s">
        <v>150</v>
      </c>
      <c r="C40" s="83"/>
      <c r="D40" s="83"/>
      <c r="E40" s="83"/>
      <c r="F40" s="83"/>
      <c r="G40" s="36">
        <v>4</v>
      </c>
      <c r="H40" s="40">
        <f>COUNTIF(I14:I33,"&gt;32")-COUNTIF(I14:I33,"&gt;48")</f>
        <v>0</v>
      </c>
      <c r="I40" s="101" t="str">
        <f>IF(H40&lt;4,"Doplň seznam","OK")</f>
        <v>Doplň seznam</v>
      </c>
      <c r="J40" s="102"/>
    </row>
    <row r="41" spans="2:10" x14ac:dyDescent="0.25">
      <c r="B41" s="83" t="s">
        <v>153</v>
      </c>
      <c r="C41" s="83"/>
      <c r="D41" s="83"/>
      <c r="E41" s="83"/>
      <c r="F41" s="83"/>
      <c r="G41" s="36">
        <v>5</v>
      </c>
      <c r="H41" s="40">
        <f>COUNTIF(I14:I33,"&gt;48")</f>
        <v>0</v>
      </c>
      <c r="I41" s="101" t="str">
        <f>IF(H41&lt;5,"Doplň seznam","OK")</f>
        <v>Doplň seznam</v>
      </c>
      <c r="J41" s="102"/>
    </row>
    <row r="42" spans="2:10" x14ac:dyDescent="0.25">
      <c r="B42" s="83" t="s">
        <v>176</v>
      </c>
      <c r="C42" s="83"/>
      <c r="D42" s="83"/>
      <c r="E42" s="83"/>
      <c r="F42" s="83"/>
      <c r="G42" s="37"/>
      <c r="H42" s="38"/>
      <c r="I42" s="38"/>
    </row>
    <row r="43" spans="2:10" x14ac:dyDescent="0.25">
      <c r="B43" s="29"/>
      <c r="C43" s="29"/>
      <c r="D43" s="29"/>
      <c r="E43" s="74" t="s">
        <v>13</v>
      </c>
      <c r="F43" s="74"/>
      <c r="G43" s="39">
        <v>2</v>
      </c>
      <c r="H43" s="41">
        <f>COUNTIF(J14:J33,"Drama")</f>
        <v>0</v>
      </c>
      <c r="I43" s="99" t="str">
        <f>IF(H43&lt;G43,"Doplň seznam","OK")</f>
        <v>Doplň seznam</v>
      </c>
      <c r="J43" s="100"/>
    </row>
    <row r="44" spans="2:10" x14ac:dyDescent="0.25">
      <c r="E44" s="74" t="s">
        <v>30</v>
      </c>
      <c r="F44" s="74"/>
      <c r="G44" s="39">
        <v>2</v>
      </c>
      <c r="H44" s="41">
        <f>COUNTIF(J14:J33,"Básnické dílo")</f>
        <v>0</v>
      </c>
      <c r="I44" s="101" t="str">
        <f>IF(H44&lt;G44,"Doplň seznam","OK")</f>
        <v>Doplň seznam</v>
      </c>
      <c r="J44" s="102"/>
    </row>
    <row r="45" spans="2:10" x14ac:dyDescent="0.25">
      <c r="E45" s="74" t="s">
        <v>8</v>
      </c>
      <c r="F45" s="74"/>
      <c r="G45" s="39">
        <v>2</v>
      </c>
      <c r="H45" s="41">
        <f>COUNTIF(J14:J33,"Próza")</f>
        <v>0</v>
      </c>
      <c r="I45" s="101" t="str">
        <f>IF(H45&lt;G45,"Doplň seznam","OK")</f>
        <v>Doplň seznam</v>
      </c>
      <c r="J45" s="102"/>
    </row>
    <row r="48" spans="2:10" x14ac:dyDescent="0.25">
      <c r="B48" s="74" t="s">
        <v>168</v>
      </c>
      <c r="C48" s="74"/>
      <c r="D48" s="76"/>
      <c r="E48" s="77"/>
      <c r="G48" s="45"/>
      <c r="H48" s="45"/>
      <c r="I48" s="45"/>
    </row>
    <row r="49" spans="7:9" x14ac:dyDescent="0.25">
      <c r="G49" s="75" t="s">
        <v>169</v>
      </c>
      <c r="H49" s="75"/>
      <c r="I49" s="75"/>
    </row>
  </sheetData>
  <sheetProtection algorithmName="SHA-512" hashValue="52NdOhQrmZ49sI0g2Z2+iinGUl+EHXOrrL59uaU5lc6H0o8nCpVGl/W841KOEUmQMlELhQEPpf470mj9SoGNfw==" saltValue="LELLxSeAuDrJ9hgVE0tJug==" spinCount="100000" sheet="1" objects="1" scenarios="1"/>
  <mergeCells count="55">
    <mergeCell ref="I43:J43"/>
    <mergeCell ref="I44:J44"/>
    <mergeCell ref="I45:J45"/>
    <mergeCell ref="I37:J37"/>
    <mergeCell ref="I38:J38"/>
    <mergeCell ref="I39:J39"/>
    <mergeCell ref="I40:J40"/>
    <mergeCell ref="I41:J41"/>
    <mergeCell ref="E45:F45"/>
    <mergeCell ref="D36:F36"/>
    <mergeCell ref="B41:F41"/>
    <mergeCell ref="B42:F42"/>
    <mergeCell ref="E43:F43"/>
    <mergeCell ref="E44:F44"/>
    <mergeCell ref="B40:F40"/>
    <mergeCell ref="B36:C36"/>
    <mergeCell ref="B38:F38"/>
    <mergeCell ref="B2:I2"/>
    <mergeCell ref="D9:F9"/>
    <mergeCell ref="C11:F11"/>
    <mergeCell ref="B37:F37"/>
    <mergeCell ref="C21:G21"/>
    <mergeCell ref="C14:G14"/>
    <mergeCell ref="C15:G15"/>
    <mergeCell ref="C13:G13"/>
    <mergeCell ref="C16:G16"/>
    <mergeCell ref="C17:G17"/>
    <mergeCell ref="C18:G18"/>
    <mergeCell ref="C19:G19"/>
    <mergeCell ref="C28:G28"/>
    <mergeCell ref="B3:I3"/>
    <mergeCell ref="B5:I5"/>
    <mergeCell ref="F6:G6"/>
    <mergeCell ref="C32:G32"/>
    <mergeCell ref="B9:C9"/>
    <mergeCell ref="C23:G23"/>
    <mergeCell ref="C24:G24"/>
    <mergeCell ref="C25:G25"/>
    <mergeCell ref="C26:G26"/>
    <mergeCell ref="B48:C48"/>
    <mergeCell ref="G49:I49"/>
    <mergeCell ref="D48:E48"/>
    <mergeCell ref="L7:Q7"/>
    <mergeCell ref="B7:I7"/>
    <mergeCell ref="D8:E8"/>
    <mergeCell ref="F8:I8"/>
    <mergeCell ref="C20:G20"/>
    <mergeCell ref="C33:G33"/>
    <mergeCell ref="C22:G22"/>
    <mergeCell ref="B39:F39"/>
    <mergeCell ref="I36:J36"/>
    <mergeCell ref="C27:G27"/>
    <mergeCell ref="C29:G29"/>
    <mergeCell ref="C30:G30"/>
    <mergeCell ref="C31:G31"/>
  </mergeCells>
  <conditionalFormatting sqref="C14:G33">
    <cfRule type="duplicateValues" dxfId="4" priority="6"/>
  </conditionalFormatting>
  <conditionalFormatting sqref="D36:F36">
    <cfRule type="containsText" dxfId="3" priority="5" operator="containsText" text="Bohužel nejsou splněny">
      <formula>NOT(ISERROR(SEARCH("Bohužel nejsou splněny",D36)))</formula>
    </cfRule>
  </conditionalFormatting>
  <conditionalFormatting sqref="I37:J37">
    <cfRule type="containsText" dxfId="2" priority="1" operator="containsText" text="Duplicitní díla">
      <formula>NOT(ISERROR(SEARCH("Duplicitní díla",I37)))</formula>
    </cfRule>
  </conditionalFormatting>
  <conditionalFormatting sqref="I37:J41">
    <cfRule type="containsText" dxfId="1" priority="3" operator="containsText" text="Doplň seznam">
      <formula>NOT(ISERROR(SEARCH("Doplň seznam",I37)))</formula>
    </cfRule>
  </conditionalFormatting>
  <conditionalFormatting sqref="I43:J45">
    <cfRule type="containsText" dxfId="0" priority="2" operator="containsText" text="Doplň seznam">
      <formula>NOT(ISERROR(SEARCH("Doplň seznam",I43)))</formula>
    </cfRule>
  </conditionalFormatting>
  <pageMargins left="0.11811023622047245" right="0.11811023622047245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ČÍSLOVÁNÍ!$B$8:$B$78</xm:f>
          </x14:formula1>
          <xm:sqref>C14:G33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3:J78"/>
  <sheetViews>
    <sheetView showGridLines="0" workbookViewId="0">
      <pane ySplit="7" topLeftCell="A56" activePane="bottomLeft" state="frozen"/>
      <selection pane="bottomLeft" activeCell="E76" sqref="E76"/>
    </sheetView>
  </sheetViews>
  <sheetFormatPr defaultRowHeight="15" x14ac:dyDescent="0.25"/>
  <cols>
    <col min="3" max="3" width="7.42578125" customWidth="1"/>
    <col min="4" max="4" width="27.85546875" bestFit="1" customWidth="1"/>
    <col min="5" max="5" width="39.85546875" bestFit="1" customWidth="1"/>
    <col min="6" max="6" width="33.85546875" bestFit="1" customWidth="1"/>
    <col min="7" max="7" width="17.42578125" bestFit="1" customWidth="1"/>
  </cols>
  <sheetData>
    <row r="3" spans="2:7" ht="21" x14ac:dyDescent="0.35">
      <c r="B3" s="109" t="s">
        <v>154</v>
      </c>
      <c r="C3" s="109"/>
      <c r="D3" s="109"/>
      <c r="E3" s="109"/>
      <c r="F3" s="109"/>
      <c r="G3" s="109"/>
    </row>
    <row r="4" spans="2:7" ht="15.75" x14ac:dyDescent="0.25">
      <c r="B4" s="110" t="s">
        <v>155</v>
      </c>
      <c r="C4" s="110"/>
      <c r="D4" s="110"/>
      <c r="E4" s="110"/>
      <c r="F4" s="110"/>
      <c r="G4" s="110"/>
    </row>
    <row r="7" spans="2:7" ht="16.5" thickBot="1" x14ac:dyDescent="0.3">
      <c r="B7" s="21" t="s">
        <v>149</v>
      </c>
      <c r="C7" s="8"/>
      <c r="D7" s="1" t="s">
        <v>4</v>
      </c>
      <c r="E7" s="5" t="s">
        <v>2</v>
      </c>
      <c r="F7" s="5" t="s">
        <v>3</v>
      </c>
      <c r="G7" s="22" t="s">
        <v>5</v>
      </c>
    </row>
    <row r="8" spans="2:7" ht="16.5" thickTop="1" x14ac:dyDescent="0.25">
      <c r="B8" s="105" t="s">
        <v>152</v>
      </c>
      <c r="C8" s="9">
        <v>1</v>
      </c>
      <c r="D8" s="2"/>
      <c r="E8" s="6" t="s">
        <v>0</v>
      </c>
      <c r="F8" s="6" t="s">
        <v>1</v>
      </c>
      <c r="G8" s="9" t="s">
        <v>8</v>
      </c>
    </row>
    <row r="9" spans="2:7" ht="15.75" x14ac:dyDescent="0.25">
      <c r="B9" s="106"/>
      <c r="C9" s="10">
        <v>2</v>
      </c>
      <c r="D9" s="4" t="s">
        <v>6</v>
      </c>
      <c r="E9" s="3" t="s">
        <v>7</v>
      </c>
      <c r="F9" s="3" t="s">
        <v>9</v>
      </c>
      <c r="G9" s="10" t="s">
        <v>8</v>
      </c>
    </row>
    <row r="10" spans="2:7" ht="15.75" x14ac:dyDescent="0.25">
      <c r="B10" s="106"/>
      <c r="C10" s="10">
        <v>3</v>
      </c>
      <c r="D10" s="4" t="s">
        <v>10</v>
      </c>
      <c r="E10" s="3" t="s">
        <v>11</v>
      </c>
      <c r="F10" s="3" t="s">
        <v>12</v>
      </c>
      <c r="G10" s="10" t="s">
        <v>13</v>
      </c>
    </row>
    <row r="11" spans="2:7" ht="15.75" x14ac:dyDescent="0.25">
      <c r="B11" s="106"/>
      <c r="C11" s="10">
        <v>4</v>
      </c>
      <c r="D11" s="4" t="s">
        <v>10</v>
      </c>
      <c r="E11" s="3" t="s">
        <v>14</v>
      </c>
      <c r="F11" s="3" t="s">
        <v>12</v>
      </c>
      <c r="G11" s="10" t="s">
        <v>13</v>
      </c>
    </row>
    <row r="12" spans="2:7" ht="15.75" x14ac:dyDescent="0.25">
      <c r="B12" s="106"/>
      <c r="C12" s="10">
        <v>5</v>
      </c>
      <c r="D12" s="4" t="s">
        <v>15</v>
      </c>
      <c r="E12" s="3" t="s">
        <v>16</v>
      </c>
      <c r="F12" s="3" t="s">
        <v>17</v>
      </c>
      <c r="G12" s="10" t="s">
        <v>8</v>
      </c>
    </row>
    <row r="13" spans="2:7" ht="15.75" x14ac:dyDescent="0.25">
      <c r="B13" s="106"/>
      <c r="C13" s="10">
        <v>6</v>
      </c>
      <c r="D13" s="4" t="s">
        <v>20</v>
      </c>
      <c r="E13" s="3" t="s">
        <v>18</v>
      </c>
      <c r="F13" s="3" t="s">
        <v>19</v>
      </c>
      <c r="G13" s="10" t="s">
        <v>13</v>
      </c>
    </row>
    <row r="14" spans="2:7" ht="15.75" x14ac:dyDescent="0.25">
      <c r="B14" s="106"/>
      <c r="C14" s="10">
        <v>7</v>
      </c>
      <c r="D14" s="4" t="s">
        <v>21</v>
      </c>
      <c r="E14" s="3" t="s">
        <v>22</v>
      </c>
      <c r="F14" s="3" t="s">
        <v>23</v>
      </c>
      <c r="G14" s="10" t="s">
        <v>8</v>
      </c>
    </row>
    <row r="15" spans="2:7" ht="15.75" x14ac:dyDescent="0.25">
      <c r="B15" s="106"/>
      <c r="C15" s="10">
        <v>8</v>
      </c>
      <c r="D15" s="4" t="s">
        <v>174</v>
      </c>
      <c r="E15" s="3" t="s">
        <v>24</v>
      </c>
      <c r="F15" s="3"/>
      <c r="G15" s="10" t="s">
        <v>8</v>
      </c>
    </row>
    <row r="16" spans="2:7" ht="15.75" x14ac:dyDescent="0.25">
      <c r="B16" s="107"/>
      <c r="C16" s="14">
        <v>9</v>
      </c>
      <c r="D16" s="15" t="s">
        <v>25</v>
      </c>
      <c r="E16" s="16" t="s">
        <v>26</v>
      </c>
      <c r="F16" s="16"/>
      <c r="G16" s="14" t="s">
        <v>8</v>
      </c>
    </row>
    <row r="17" spans="2:10" ht="15.75" x14ac:dyDescent="0.25">
      <c r="B17" s="108" t="s">
        <v>151</v>
      </c>
      <c r="C17" s="18">
        <v>10</v>
      </c>
      <c r="D17" s="19" t="s">
        <v>27</v>
      </c>
      <c r="E17" s="20" t="s">
        <v>28</v>
      </c>
      <c r="F17" s="20" t="s">
        <v>29</v>
      </c>
      <c r="G17" s="18" t="s">
        <v>30</v>
      </c>
    </row>
    <row r="18" spans="2:10" ht="15.75" x14ac:dyDescent="0.25">
      <c r="B18" s="106"/>
      <c r="C18" s="10">
        <v>11</v>
      </c>
      <c r="D18" s="4" t="s">
        <v>31</v>
      </c>
      <c r="E18" s="3" t="s">
        <v>32</v>
      </c>
      <c r="F18" s="3" t="s">
        <v>33</v>
      </c>
      <c r="G18" s="10" t="s">
        <v>8</v>
      </c>
    </row>
    <row r="19" spans="2:10" ht="15.75" x14ac:dyDescent="0.25">
      <c r="B19" s="106"/>
      <c r="C19" s="10">
        <v>12</v>
      </c>
      <c r="D19" s="4" t="s">
        <v>34</v>
      </c>
      <c r="E19" s="3" t="s">
        <v>35</v>
      </c>
      <c r="F19" s="3" t="s">
        <v>36</v>
      </c>
      <c r="G19" s="10" t="s">
        <v>13</v>
      </c>
    </row>
    <row r="20" spans="2:10" ht="15.75" x14ac:dyDescent="0.25">
      <c r="B20" s="106"/>
      <c r="C20" s="10">
        <v>13</v>
      </c>
      <c r="D20" s="4" t="s">
        <v>37</v>
      </c>
      <c r="E20" s="3" t="s">
        <v>38</v>
      </c>
      <c r="F20" s="3" t="s">
        <v>39</v>
      </c>
      <c r="G20" s="10" t="s">
        <v>8</v>
      </c>
    </row>
    <row r="21" spans="2:10" ht="15.75" x14ac:dyDescent="0.25">
      <c r="B21" s="106"/>
      <c r="C21" s="10">
        <v>14</v>
      </c>
      <c r="D21" s="4" t="s">
        <v>40</v>
      </c>
      <c r="E21" s="3" t="s">
        <v>41</v>
      </c>
      <c r="F21" s="3" t="s">
        <v>42</v>
      </c>
      <c r="G21" s="10" t="s">
        <v>8</v>
      </c>
    </row>
    <row r="22" spans="2:10" ht="15.75" x14ac:dyDescent="0.25">
      <c r="B22" s="106"/>
      <c r="C22" s="10">
        <v>15</v>
      </c>
      <c r="D22" s="4" t="s">
        <v>43</v>
      </c>
      <c r="E22" s="3" t="s">
        <v>44</v>
      </c>
      <c r="F22" s="3" t="s">
        <v>45</v>
      </c>
      <c r="G22" s="10" t="s">
        <v>8</v>
      </c>
    </row>
    <row r="23" spans="2:10" ht="15.75" x14ac:dyDescent="0.25">
      <c r="B23" s="106"/>
      <c r="C23" s="10">
        <v>16</v>
      </c>
      <c r="D23" s="4" t="s">
        <v>43</v>
      </c>
      <c r="E23" s="3" t="s">
        <v>46</v>
      </c>
      <c r="F23" s="3" t="s">
        <v>45</v>
      </c>
      <c r="G23" s="10" t="s">
        <v>8</v>
      </c>
    </row>
    <row r="24" spans="2:10" ht="15.75" x14ac:dyDescent="0.25">
      <c r="B24" s="106"/>
      <c r="C24" s="10">
        <v>17</v>
      </c>
      <c r="D24" s="4" t="s">
        <v>47</v>
      </c>
      <c r="E24" s="3" t="s">
        <v>48</v>
      </c>
      <c r="F24" s="3" t="s">
        <v>49</v>
      </c>
      <c r="G24" s="10" t="s">
        <v>8</v>
      </c>
    </row>
    <row r="25" spans="2:10" ht="15.75" x14ac:dyDescent="0.25">
      <c r="B25" s="106"/>
      <c r="C25" s="10">
        <v>18</v>
      </c>
      <c r="D25" s="4" t="s">
        <v>47</v>
      </c>
      <c r="E25" s="3" t="s">
        <v>50</v>
      </c>
      <c r="F25" s="3" t="s">
        <v>49</v>
      </c>
      <c r="G25" s="10" t="s">
        <v>8</v>
      </c>
    </row>
    <row r="26" spans="2:10" ht="15.75" x14ac:dyDescent="0.25">
      <c r="B26" s="106"/>
      <c r="C26" s="10">
        <v>19</v>
      </c>
      <c r="D26" s="4" t="s">
        <v>51</v>
      </c>
      <c r="E26" s="3" t="s">
        <v>52</v>
      </c>
      <c r="F26" s="3" t="s">
        <v>53</v>
      </c>
      <c r="G26" s="10" t="s">
        <v>8</v>
      </c>
    </row>
    <row r="27" spans="2:10" ht="15.75" x14ac:dyDescent="0.25">
      <c r="B27" s="106"/>
      <c r="C27" s="10">
        <v>20</v>
      </c>
      <c r="D27" s="4" t="s">
        <v>54</v>
      </c>
      <c r="E27" s="3" t="s">
        <v>55</v>
      </c>
      <c r="F27" s="3"/>
      <c r="G27" s="10" t="s">
        <v>30</v>
      </c>
    </row>
    <row r="28" spans="2:10" ht="15.75" x14ac:dyDescent="0.25">
      <c r="B28" s="106"/>
      <c r="C28" s="10">
        <v>21</v>
      </c>
      <c r="D28" s="4" t="s">
        <v>56</v>
      </c>
      <c r="E28" s="3" t="s">
        <v>57</v>
      </c>
      <c r="F28" s="3"/>
      <c r="G28" s="10" t="s">
        <v>30</v>
      </c>
      <c r="J28" s="11"/>
    </row>
    <row r="29" spans="2:10" ht="15.75" x14ac:dyDescent="0.25">
      <c r="B29" s="106"/>
      <c r="C29" s="10">
        <v>22</v>
      </c>
      <c r="D29" s="4" t="s">
        <v>58</v>
      </c>
      <c r="E29" s="3" t="s">
        <v>59</v>
      </c>
      <c r="F29" s="3"/>
      <c r="G29" s="10" t="s">
        <v>13</v>
      </c>
    </row>
    <row r="30" spans="2:10" ht="15.75" x14ac:dyDescent="0.25">
      <c r="B30" s="106"/>
      <c r="C30" s="10">
        <v>23</v>
      </c>
      <c r="D30" s="4" t="s">
        <v>60</v>
      </c>
      <c r="E30" s="3" t="s">
        <v>61</v>
      </c>
      <c r="F30" s="3"/>
      <c r="G30" s="10" t="s">
        <v>8</v>
      </c>
    </row>
    <row r="31" spans="2:10" ht="15.75" x14ac:dyDescent="0.25">
      <c r="B31" s="106"/>
      <c r="C31" s="10">
        <v>24</v>
      </c>
      <c r="D31" s="4" t="s">
        <v>60</v>
      </c>
      <c r="E31" s="3" t="s">
        <v>62</v>
      </c>
      <c r="F31" s="3"/>
      <c r="G31" s="10" t="s">
        <v>8</v>
      </c>
    </row>
    <row r="32" spans="2:10" ht="15.75" x14ac:dyDescent="0.25">
      <c r="B32" s="106"/>
      <c r="C32" s="10">
        <v>25</v>
      </c>
      <c r="D32" s="4" t="s">
        <v>63</v>
      </c>
      <c r="E32" s="3" t="s">
        <v>64</v>
      </c>
      <c r="F32" s="3"/>
      <c r="G32" s="10" t="s">
        <v>30</v>
      </c>
    </row>
    <row r="33" spans="2:7" ht="15.75" x14ac:dyDescent="0.25">
      <c r="B33" s="106"/>
      <c r="C33" s="10">
        <v>26</v>
      </c>
      <c r="D33" s="4" t="s">
        <v>63</v>
      </c>
      <c r="E33" s="3" t="s">
        <v>65</v>
      </c>
      <c r="F33" s="3"/>
      <c r="G33" s="10" t="s">
        <v>30</v>
      </c>
    </row>
    <row r="34" spans="2:7" ht="15.75" x14ac:dyDescent="0.25">
      <c r="B34" s="106"/>
      <c r="C34" s="10">
        <v>27</v>
      </c>
      <c r="D34" s="4" t="s">
        <v>66</v>
      </c>
      <c r="E34" s="3" t="s">
        <v>67</v>
      </c>
      <c r="F34" s="3"/>
      <c r="G34" s="10" t="s">
        <v>8</v>
      </c>
    </row>
    <row r="35" spans="2:7" ht="15.75" x14ac:dyDescent="0.25">
      <c r="B35" s="106"/>
      <c r="C35" s="10">
        <v>28</v>
      </c>
      <c r="D35" s="4" t="s">
        <v>68</v>
      </c>
      <c r="E35" s="3" t="s">
        <v>69</v>
      </c>
      <c r="F35" s="3"/>
      <c r="G35" s="10" t="s">
        <v>13</v>
      </c>
    </row>
    <row r="36" spans="2:7" ht="15.75" x14ac:dyDescent="0.25">
      <c r="B36" s="106"/>
      <c r="C36" s="10">
        <v>29</v>
      </c>
      <c r="D36" s="4" t="s">
        <v>70</v>
      </c>
      <c r="E36" s="3" t="s">
        <v>71</v>
      </c>
      <c r="F36" s="3"/>
      <c r="G36" s="10" t="s">
        <v>8</v>
      </c>
    </row>
    <row r="37" spans="2:7" ht="15.75" x14ac:dyDescent="0.25">
      <c r="B37" s="107"/>
      <c r="C37" s="14">
        <v>30</v>
      </c>
      <c r="D37" s="15" t="s">
        <v>72</v>
      </c>
      <c r="E37" s="16" t="s">
        <v>73</v>
      </c>
      <c r="F37" s="16"/>
      <c r="G37" s="14" t="s">
        <v>13</v>
      </c>
    </row>
    <row r="38" spans="2:7" ht="15.75" x14ac:dyDescent="0.25">
      <c r="B38" s="106" t="s">
        <v>150</v>
      </c>
      <c r="C38" s="12">
        <v>31</v>
      </c>
      <c r="D38" s="4" t="s">
        <v>180</v>
      </c>
      <c r="E38" s="3" t="s">
        <v>181</v>
      </c>
      <c r="F38" s="3" t="s">
        <v>182</v>
      </c>
      <c r="G38" s="10" t="s">
        <v>8</v>
      </c>
    </row>
    <row r="39" spans="2:7" ht="15.75" x14ac:dyDescent="0.25">
      <c r="B39" s="106"/>
      <c r="C39" s="10">
        <v>32</v>
      </c>
      <c r="D39" s="4" t="s">
        <v>74</v>
      </c>
      <c r="E39" s="3" t="s">
        <v>75</v>
      </c>
      <c r="F39" s="3" t="s">
        <v>76</v>
      </c>
      <c r="G39" s="10" t="s">
        <v>8</v>
      </c>
    </row>
    <row r="40" spans="2:7" ht="15.75" x14ac:dyDescent="0.25">
      <c r="B40" s="106"/>
      <c r="C40" s="12">
        <v>33</v>
      </c>
      <c r="D40" s="4" t="s">
        <v>77</v>
      </c>
      <c r="E40" s="3" t="s">
        <v>78</v>
      </c>
      <c r="F40" s="3" t="s">
        <v>79</v>
      </c>
      <c r="G40" s="10" t="s">
        <v>8</v>
      </c>
    </row>
    <row r="41" spans="2:7" ht="15.75" x14ac:dyDescent="0.25">
      <c r="B41" s="106"/>
      <c r="C41" s="10">
        <v>34</v>
      </c>
      <c r="D41" s="4" t="s">
        <v>77</v>
      </c>
      <c r="E41" s="3" t="s">
        <v>80</v>
      </c>
      <c r="F41" s="3" t="s">
        <v>81</v>
      </c>
      <c r="G41" s="10" t="s">
        <v>8</v>
      </c>
    </row>
    <row r="42" spans="2:7" ht="15.75" x14ac:dyDescent="0.25">
      <c r="B42" s="106"/>
      <c r="C42" s="12">
        <v>35</v>
      </c>
      <c r="D42" s="4" t="s">
        <v>82</v>
      </c>
      <c r="E42" s="3" t="s">
        <v>83</v>
      </c>
      <c r="F42" s="3" t="s">
        <v>84</v>
      </c>
      <c r="G42" s="10" t="s">
        <v>8</v>
      </c>
    </row>
    <row r="43" spans="2:7" ht="15.75" x14ac:dyDescent="0.25">
      <c r="B43" s="106"/>
      <c r="C43" s="10">
        <v>36</v>
      </c>
      <c r="D43" s="4" t="s">
        <v>85</v>
      </c>
      <c r="E43" s="3" t="s">
        <v>86</v>
      </c>
      <c r="F43" s="3" t="s">
        <v>76</v>
      </c>
      <c r="G43" s="10" t="s">
        <v>8</v>
      </c>
    </row>
    <row r="44" spans="2:7" ht="15.75" x14ac:dyDescent="0.25">
      <c r="B44" s="106"/>
      <c r="C44" s="12">
        <v>37</v>
      </c>
      <c r="D44" s="4" t="s">
        <v>85</v>
      </c>
      <c r="E44" s="3" t="s">
        <v>87</v>
      </c>
      <c r="F44" s="3" t="s">
        <v>88</v>
      </c>
      <c r="G44" s="10" t="s">
        <v>8</v>
      </c>
    </row>
    <row r="45" spans="2:7" ht="15.75" x14ac:dyDescent="0.25">
      <c r="B45" s="106"/>
      <c r="C45" s="10">
        <v>38</v>
      </c>
      <c r="D45" s="4" t="s">
        <v>89</v>
      </c>
      <c r="E45" s="3" t="s">
        <v>90</v>
      </c>
      <c r="F45" s="3" t="s">
        <v>79</v>
      </c>
      <c r="G45" s="10" t="s">
        <v>8</v>
      </c>
    </row>
    <row r="46" spans="2:7" ht="15.75" x14ac:dyDescent="0.25">
      <c r="B46" s="106"/>
      <c r="C46" s="12">
        <v>39</v>
      </c>
      <c r="D46" s="4" t="s">
        <v>91</v>
      </c>
      <c r="E46" s="3" t="s">
        <v>92</v>
      </c>
      <c r="F46" s="3" t="s">
        <v>93</v>
      </c>
      <c r="G46" s="10" t="s">
        <v>8</v>
      </c>
    </row>
    <row r="47" spans="2:7" ht="15.75" x14ac:dyDescent="0.25">
      <c r="B47" s="106"/>
      <c r="C47" s="10">
        <v>40</v>
      </c>
      <c r="D47" s="4" t="s">
        <v>94</v>
      </c>
      <c r="E47" s="3" t="s">
        <v>95</v>
      </c>
      <c r="F47" s="3" t="s">
        <v>96</v>
      </c>
      <c r="G47" s="10" t="s">
        <v>8</v>
      </c>
    </row>
    <row r="48" spans="2:7" ht="15.75" x14ac:dyDescent="0.25">
      <c r="B48" s="106"/>
      <c r="C48" s="12">
        <v>41</v>
      </c>
      <c r="D48" s="4" t="s">
        <v>97</v>
      </c>
      <c r="E48" s="3" t="s">
        <v>98</v>
      </c>
      <c r="F48" s="3" t="s">
        <v>99</v>
      </c>
      <c r="G48" s="10" t="s">
        <v>8</v>
      </c>
    </row>
    <row r="49" spans="2:7" ht="15.75" x14ac:dyDescent="0.25">
      <c r="B49" s="106"/>
      <c r="C49" s="10">
        <v>42</v>
      </c>
      <c r="D49" s="4" t="s">
        <v>183</v>
      </c>
      <c r="E49" s="3" t="s">
        <v>184</v>
      </c>
      <c r="F49" s="3" t="s">
        <v>185</v>
      </c>
      <c r="G49" s="10" t="s">
        <v>8</v>
      </c>
    </row>
    <row r="50" spans="2:7" ht="15.75" x14ac:dyDescent="0.25">
      <c r="B50" s="106"/>
      <c r="C50" s="12">
        <v>43</v>
      </c>
      <c r="D50" s="4" t="s">
        <v>186</v>
      </c>
      <c r="E50" s="3" t="s">
        <v>187</v>
      </c>
      <c r="F50" s="3" t="s">
        <v>188</v>
      </c>
      <c r="G50" s="10" t="s">
        <v>8</v>
      </c>
    </row>
    <row r="51" spans="2:7" ht="15.75" x14ac:dyDescent="0.25">
      <c r="B51" s="106"/>
      <c r="C51" s="10">
        <v>44</v>
      </c>
      <c r="D51" s="4" t="s">
        <v>100</v>
      </c>
      <c r="E51" s="3" t="s">
        <v>101</v>
      </c>
      <c r="F51" s="3" t="s">
        <v>102</v>
      </c>
      <c r="G51" s="10" t="s">
        <v>8</v>
      </c>
    </row>
    <row r="52" spans="2:7" ht="15.75" x14ac:dyDescent="0.25">
      <c r="B52" s="106"/>
      <c r="C52" s="12">
        <v>45</v>
      </c>
      <c r="D52" s="4" t="s">
        <v>103</v>
      </c>
      <c r="E52" s="3" t="s">
        <v>104</v>
      </c>
      <c r="F52" s="3" t="s">
        <v>105</v>
      </c>
      <c r="G52" s="10" t="s">
        <v>8</v>
      </c>
    </row>
    <row r="53" spans="2:7" ht="15.75" x14ac:dyDescent="0.25">
      <c r="B53" s="107"/>
      <c r="C53" s="10">
        <v>46</v>
      </c>
      <c r="D53" s="15" t="s">
        <v>106</v>
      </c>
      <c r="E53" s="16" t="s">
        <v>107</v>
      </c>
      <c r="F53" s="16" t="s">
        <v>108</v>
      </c>
      <c r="G53" s="14" t="s">
        <v>8</v>
      </c>
    </row>
    <row r="54" spans="2:7" ht="15.75" x14ac:dyDescent="0.25">
      <c r="B54" s="108" t="s">
        <v>153</v>
      </c>
      <c r="C54" s="18">
        <v>47</v>
      </c>
      <c r="D54" s="19" t="s">
        <v>109</v>
      </c>
      <c r="E54" s="20" t="s">
        <v>110</v>
      </c>
      <c r="F54" s="20"/>
      <c r="G54" s="18" t="s">
        <v>30</v>
      </c>
    </row>
    <row r="55" spans="2:7" ht="15.75" x14ac:dyDescent="0.25">
      <c r="B55" s="106"/>
      <c r="C55" s="67">
        <v>48</v>
      </c>
      <c r="D55" s="4" t="s">
        <v>111</v>
      </c>
      <c r="E55" s="3" t="s">
        <v>112</v>
      </c>
      <c r="F55" s="3"/>
      <c r="G55" s="10" t="s">
        <v>8</v>
      </c>
    </row>
    <row r="56" spans="2:7" ht="15.75" x14ac:dyDescent="0.25">
      <c r="B56" s="106"/>
      <c r="C56" s="10">
        <v>49</v>
      </c>
      <c r="D56" s="4" t="s">
        <v>113</v>
      </c>
      <c r="E56" s="3" t="s">
        <v>114</v>
      </c>
      <c r="F56" s="3"/>
      <c r="G56" s="10" t="s">
        <v>8</v>
      </c>
    </row>
    <row r="57" spans="2:7" ht="15.75" x14ac:dyDescent="0.25">
      <c r="B57" s="106"/>
      <c r="C57" s="10">
        <v>50</v>
      </c>
      <c r="D57" s="4" t="s">
        <v>115</v>
      </c>
      <c r="E57" s="3" t="s">
        <v>116</v>
      </c>
      <c r="F57" s="3"/>
      <c r="G57" s="10" t="s">
        <v>8</v>
      </c>
    </row>
    <row r="58" spans="2:7" ht="15.75" x14ac:dyDescent="0.25">
      <c r="B58" s="106"/>
      <c r="C58" s="10">
        <v>51</v>
      </c>
      <c r="D58" s="4" t="s">
        <v>118</v>
      </c>
      <c r="E58" s="3" t="s">
        <v>117</v>
      </c>
      <c r="F58" s="3"/>
      <c r="G58" s="10" t="s">
        <v>8</v>
      </c>
    </row>
    <row r="59" spans="2:7" ht="15.75" x14ac:dyDescent="0.25">
      <c r="B59" s="106"/>
      <c r="C59" s="10">
        <v>52</v>
      </c>
      <c r="D59" s="4" t="s">
        <v>118</v>
      </c>
      <c r="E59" s="3" t="s">
        <v>119</v>
      </c>
      <c r="F59" s="3"/>
      <c r="G59" s="10" t="s">
        <v>8</v>
      </c>
    </row>
    <row r="60" spans="2:7" ht="15.75" x14ac:dyDescent="0.25">
      <c r="B60" s="106"/>
      <c r="C60" s="10">
        <v>53</v>
      </c>
      <c r="D60" s="4" t="s">
        <v>120</v>
      </c>
      <c r="E60" s="3" t="s">
        <v>121</v>
      </c>
      <c r="F60" s="3"/>
      <c r="G60" s="10" t="s">
        <v>8</v>
      </c>
    </row>
    <row r="61" spans="2:7" ht="15.75" x14ac:dyDescent="0.25">
      <c r="B61" s="106"/>
      <c r="C61" s="10">
        <v>54</v>
      </c>
      <c r="D61" s="4" t="s">
        <v>120</v>
      </c>
      <c r="E61" s="3" t="s">
        <v>178</v>
      </c>
      <c r="F61" s="3"/>
      <c r="G61" s="10" t="s">
        <v>8</v>
      </c>
    </row>
    <row r="62" spans="2:7" ht="15.75" x14ac:dyDescent="0.25">
      <c r="B62" s="106"/>
      <c r="C62" s="10">
        <v>55</v>
      </c>
      <c r="D62" s="4" t="s">
        <v>122</v>
      </c>
      <c r="E62" s="3" t="s">
        <v>123</v>
      </c>
      <c r="F62" s="3"/>
      <c r="G62" s="10" t="s">
        <v>13</v>
      </c>
    </row>
    <row r="63" spans="2:7" ht="15.75" x14ac:dyDescent="0.25">
      <c r="B63" s="106"/>
      <c r="C63" s="10">
        <v>56</v>
      </c>
      <c r="D63" s="4" t="s">
        <v>122</v>
      </c>
      <c r="E63" s="3" t="s">
        <v>124</v>
      </c>
      <c r="F63" s="3"/>
      <c r="G63" s="10" t="s">
        <v>13</v>
      </c>
    </row>
    <row r="64" spans="2:7" ht="15.75" x14ac:dyDescent="0.25">
      <c r="B64" s="106"/>
      <c r="C64" s="10">
        <v>57</v>
      </c>
      <c r="D64" s="4" t="s">
        <v>125</v>
      </c>
      <c r="E64" s="3" t="s">
        <v>126</v>
      </c>
      <c r="F64" s="3"/>
      <c r="G64" s="10" t="s">
        <v>8</v>
      </c>
    </row>
    <row r="65" spans="2:7" ht="15.75" x14ac:dyDescent="0.25">
      <c r="B65" s="106"/>
      <c r="C65" s="10">
        <v>58</v>
      </c>
      <c r="D65" s="4" t="s">
        <v>179</v>
      </c>
      <c r="E65" s="3" t="s">
        <v>127</v>
      </c>
      <c r="F65" s="3"/>
      <c r="G65" s="10" t="s">
        <v>8</v>
      </c>
    </row>
    <row r="66" spans="2:7" ht="15.75" x14ac:dyDescent="0.25">
      <c r="B66" s="106"/>
      <c r="C66" s="10">
        <v>59</v>
      </c>
      <c r="D66" s="4" t="s">
        <v>128</v>
      </c>
      <c r="E66" s="3" t="s">
        <v>129</v>
      </c>
      <c r="F66" s="3"/>
      <c r="G66" s="10" t="s">
        <v>8</v>
      </c>
    </row>
    <row r="67" spans="2:7" ht="15.75" x14ac:dyDescent="0.25">
      <c r="B67" s="106"/>
      <c r="C67" s="10">
        <v>60</v>
      </c>
      <c r="D67" s="4" t="s">
        <v>130</v>
      </c>
      <c r="E67" s="3" t="s">
        <v>131</v>
      </c>
      <c r="F67" s="3"/>
      <c r="G67" s="10" t="s">
        <v>8</v>
      </c>
    </row>
    <row r="68" spans="2:7" ht="15.75" x14ac:dyDescent="0.25">
      <c r="B68" s="106"/>
      <c r="C68" s="10">
        <v>61</v>
      </c>
      <c r="D68" s="4" t="s">
        <v>132</v>
      </c>
      <c r="E68" s="3" t="s">
        <v>133</v>
      </c>
      <c r="F68" s="3"/>
      <c r="G68" s="10" t="s">
        <v>8</v>
      </c>
    </row>
    <row r="69" spans="2:7" ht="15.75" x14ac:dyDescent="0.25">
      <c r="B69" s="106"/>
      <c r="C69" s="10">
        <v>62</v>
      </c>
      <c r="D69" s="4" t="s">
        <v>134</v>
      </c>
      <c r="E69" s="3" t="s">
        <v>135</v>
      </c>
      <c r="F69" s="3"/>
      <c r="G69" s="10" t="s">
        <v>8</v>
      </c>
    </row>
    <row r="70" spans="2:7" ht="15.75" x14ac:dyDescent="0.25">
      <c r="B70" s="106"/>
      <c r="C70" s="10">
        <v>63</v>
      </c>
      <c r="D70" s="4" t="s">
        <v>134</v>
      </c>
      <c r="E70" s="3" t="s">
        <v>136</v>
      </c>
      <c r="F70" s="3"/>
      <c r="G70" s="10" t="s">
        <v>8</v>
      </c>
    </row>
    <row r="71" spans="2:7" ht="15.75" x14ac:dyDescent="0.25">
      <c r="B71" s="106"/>
      <c r="C71" s="10">
        <v>64</v>
      </c>
      <c r="D71" s="4" t="s">
        <v>137</v>
      </c>
      <c r="E71" s="3" t="s">
        <v>138</v>
      </c>
      <c r="F71" s="3"/>
      <c r="G71" s="10" t="s">
        <v>8</v>
      </c>
    </row>
    <row r="72" spans="2:7" ht="15.75" x14ac:dyDescent="0.25">
      <c r="B72" s="106"/>
      <c r="C72" s="10">
        <v>65</v>
      </c>
      <c r="D72" s="4" t="s">
        <v>139</v>
      </c>
      <c r="E72" s="3" t="s">
        <v>140</v>
      </c>
      <c r="F72" s="3"/>
      <c r="G72" s="10" t="s">
        <v>8</v>
      </c>
    </row>
    <row r="73" spans="2:7" ht="15.75" x14ac:dyDescent="0.25">
      <c r="B73" s="106"/>
      <c r="C73" s="10">
        <v>66</v>
      </c>
      <c r="D73" s="4" t="s">
        <v>141</v>
      </c>
      <c r="E73" s="3" t="s">
        <v>142</v>
      </c>
      <c r="F73" s="3"/>
      <c r="G73" s="10" t="s">
        <v>8</v>
      </c>
    </row>
    <row r="74" spans="2:7" ht="15.75" x14ac:dyDescent="0.25">
      <c r="B74" s="106"/>
      <c r="C74" s="10">
        <v>67</v>
      </c>
      <c r="D74" s="4" t="s">
        <v>141</v>
      </c>
      <c r="E74" s="3" t="s">
        <v>143</v>
      </c>
      <c r="F74" s="3"/>
      <c r="G74" s="10" t="s">
        <v>8</v>
      </c>
    </row>
    <row r="75" spans="2:7" ht="15.75" x14ac:dyDescent="0.25">
      <c r="B75" s="106"/>
      <c r="C75" s="10">
        <v>68</v>
      </c>
      <c r="D75" s="4" t="s">
        <v>144</v>
      </c>
      <c r="E75" s="3" t="s">
        <v>145</v>
      </c>
      <c r="F75" s="3"/>
      <c r="G75" s="10" t="s">
        <v>8</v>
      </c>
    </row>
    <row r="76" spans="2:7" ht="15.75" x14ac:dyDescent="0.25">
      <c r="B76" s="106"/>
      <c r="C76" s="10">
        <v>69</v>
      </c>
      <c r="D76" s="4" t="s">
        <v>146</v>
      </c>
      <c r="E76" s="3" t="s">
        <v>147</v>
      </c>
      <c r="F76" s="3"/>
      <c r="G76" s="10" t="s">
        <v>8</v>
      </c>
    </row>
    <row r="77" spans="2:7" ht="15.75" x14ac:dyDescent="0.25">
      <c r="B77" s="107"/>
      <c r="C77" s="10">
        <v>70</v>
      </c>
      <c r="D77" s="15" t="s">
        <v>148</v>
      </c>
      <c r="E77" s="16" t="s">
        <v>189</v>
      </c>
      <c r="F77" s="16"/>
      <c r="G77" s="14" t="s">
        <v>8</v>
      </c>
    </row>
    <row r="78" spans="2:7" x14ac:dyDescent="0.25">
      <c r="B78" s="17"/>
      <c r="C78" s="8"/>
      <c r="D78" s="17"/>
      <c r="E78" s="7"/>
      <c r="F78" s="7"/>
      <c r="G78" s="8"/>
    </row>
  </sheetData>
  <sheetProtection algorithmName="SHA-512" hashValue="EEkYlr+ebFyhQe5A81xVDYST1fWuanFlJ00btDJcKsdEEqWirP5SP/yiFOs6ZJImXkkgcjjWwy+g8MYEdZhF0w==" saltValue="kqhKgaP6wWLg7/ExipsJhg==" spinCount="100000" sheet="1" objects="1" scenarios="1"/>
  <mergeCells count="6">
    <mergeCell ref="B8:B16"/>
    <mergeCell ref="B17:B37"/>
    <mergeCell ref="B38:B53"/>
    <mergeCell ref="B54:B77"/>
    <mergeCell ref="B3:G3"/>
    <mergeCell ref="B4:G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workbookViewId="0">
      <selection activeCell="D19" sqref="D19"/>
    </sheetView>
  </sheetViews>
  <sheetFormatPr defaultRowHeight="15" x14ac:dyDescent="0.25"/>
  <cols>
    <col min="2" max="2" width="10.85546875" bestFit="1" customWidth="1"/>
  </cols>
  <sheetData>
    <row r="2" spans="2:4" x14ac:dyDescent="0.25">
      <c r="B2" t="b">
        <f>AND('SEZNAM K ODEVZDÁNÍ'!I37="OK",'SEZNAM K ODEVZDÁNÍ'!I38="OK",'SEZNAM K ODEVZDÁNÍ'!I39="OK",'SEZNAM K ODEVZDÁNÍ'!I40="OK",'SEZNAM K ODEVZDÁNÍ'!I41="OK",'SEZNAM K ODEVZDÁNÍ'!I43="OK",'SEZNAM K ODEVZDÁNÍ'!I44="OK",'SEZNAM K ODEVZDÁNÍ'!I45="OK")</f>
        <v>0</v>
      </c>
      <c r="D2">
        <f>COUNTIF('SEZNAM K ODEVZDÁNÍ'!$I$14:$I$33,'SEZNAM K ODEVZDÁNÍ'!I14)</f>
        <v>20</v>
      </c>
    </row>
    <row r="3" spans="2:4" x14ac:dyDescent="0.25">
      <c r="D3">
        <f>COUNTIF('SEZNAM K ODEVZDÁNÍ'!$I$14:$I$33,'SEZNAM K ODEVZDÁNÍ'!I15)</f>
        <v>20</v>
      </c>
    </row>
    <row r="4" spans="2:4" x14ac:dyDescent="0.25">
      <c r="D4">
        <f>COUNTIF('SEZNAM K ODEVZDÁNÍ'!$I$14:$I$33,'SEZNAM K ODEVZDÁNÍ'!I16)</f>
        <v>20</v>
      </c>
    </row>
    <row r="5" spans="2:4" x14ac:dyDescent="0.25">
      <c r="D5">
        <f>COUNTIF('SEZNAM K ODEVZDÁNÍ'!$I$14:$I$33,'SEZNAM K ODEVZDÁNÍ'!I17)</f>
        <v>20</v>
      </c>
    </row>
    <row r="6" spans="2:4" x14ac:dyDescent="0.25">
      <c r="D6">
        <f>COUNTIF('SEZNAM K ODEVZDÁNÍ'!$I$14:$I$33,'SEZNAM K ODEVZDÁNÍ'!I18)</f>
        <v>20</v>
      </c>
    </row>
    <row r="7" spans="2:4" x14ac:dyDescent="0.25">
      <c r="D7">
        <f>COUNTIF('SEZNAM K ODEVZDÁNÍ'!$I$14:$I$33,'SEZNAM K ODEVZDÁNÍ'!I19)</f>
        <v>20</v>
      </c>
    </row>
    <row r="8" spans="2:4" x14ac:dyDescent="0.25">
      <c r="D8">
        <f>COUNTIF('SEZNAM K ODEVZDÁNÍ'!$I$14:$I$33,'SEZNAM K ODEVZDÁNÍ'!I20)</f>
        <v>20</v>
      </c>
    </row>
    <row r="9" spans="2:4" x14ac:dyDescent="0.25">
      <c r="D9">
        <f>COUNTIF('SEZNAM K ODEVZDÁNÍ'!$I$14:$I$33,'SEZNAM K ODEVZDÁNÍ'!I21)</f>
        <v>20</v>
      </c>
    </row>
    <row r="10" spans="2:4" x14ac:dyDescent="0.25">
      <c r="D10">
        <f>COUNTIF('SEZNAM K ODEVZDÁNÍ'!$I$14:$I$33,'SEZNAM K ODEVZDÁNÍ'!I22)</f>
        <v>20</v>
      </c>
    </row>
    <row r="11" spans="2:4" x14ac:dyDescent="0.25">
      <c r="D11">
        <f>COUNTIF('SEZNAM K ODEVZDÁNÍ'!$I$14:$I$33,'SEZNAM K ODEVZDÁNÍ'!I23)</f>
        <v>20</v>
      </c>
    </row>
    <row r="12" spans="2:4" x14ac:dyDescent="0.25">
      <c r="D12">
        <f>COUNTIF('SEZNAM K ODEVZDÁNÍ'!$I$14:$I$33,'SEZNAM K ODEVZDÁNÍ'!I24)</f>
        <v>20</v>
      </c>
    </row>
    <row r="13" spans="2:4" x14ac:dyDescent="0.25">
      <c r="D13">
        <f>COUNTIF('SEZNAM K ODEVZDÁNÍ'!$I$14:$I$33,'SEZNAM K ODEVZDÁNÍ'!I25)</f>
        <v>20</v>
      </c>
    </row>
    <row r="14" spans="2:4" x14ac:dyDescent="0.25">
      <c r="D14">
        <f>COUNTIF('SEZNAM K ODEVZDÁNÍ'!$I$14:$I$33,'SEZNAM K ODEVZDÁNÍ'!I26)</f>
        <v>20</v>
      </c>
    </row>
    <row r="15" spans="2:4" x14ac:dyDescent="0.25">
      <c r="D15">
        <f>COUNTIF('SEZNAM K ODEVZDÁNÍ'!$I$14:$I$33,'SEZNAM K ODEVZDÁNÍ'!I27)</f>
        <v>20</v>
      </c>
    </row>
    <row r="16" spans="2:4" x14ac:dyDescent="0.25">
      <c r="D16">
        <f>COUNTIF('SEZNAM K ODEVZDÁNÍ'!$I$14:$I$33,'SEZNAM K ODEVZDÁNÍ'!I28)</f>
        <v>20</v>
      </c>
    </row>
    <row r="17" spans="4:4" x14ac:dyDescent="0.25">
      <c r="D17">
        <f>COUNTIF('SEZNAM K ODEVZDÁNÍ'!$I$14:$I$33,'SEZNAM K ODEVZDÁNÍ'!I29)</f>
        <v>20</v>
      </c>
    </row>
    <row r="18" spans="4:4" x14ac:dyDescent="0.25">
      <c r="D18">
        <f>COUNTIF('SEZNAM K ODEVZDÁNÍ'!$I$14:$I$33,'SEZNAM K ODEVZDÁNÍ'!I30)</f>
        <v>20</v>
      </c>
    </row>
    <row r="19" spans="4:4" x14ac:dyDescent="0.25">
      <c r="D19">
        <f>COUNTIF('SEZNAM K ODEVZDÁNÍ'!$I$14:$I$33,'SEZNAM K ODEVZDÁNÍ'!I31)</f>
        <v>20</v>
      </c>
    </row>
    <row r="20" spans="4:4" x14ac:dyDescent="0.25">
      <c r="D20">
        <f>COUNTIF('SEZNAM K ODEVZDÁNÍ'!$I$14:$I$33,'SEZNAM K ODEVZDÁNÍ'!I32)</f>
        <v>20</v>
      </c>
    </row>
    <row r="21" spans="4:4" x14ac:dyDescent="0.25">
      <c r="D21">
        <f>COUNTIF('SEZNAM K ODEVZDÁNÍ'!$I$14:$I$33,'SEZNAM K ODEVZDÁNÍ'!I33)</f>
        <v>20</v>
      </c>
    </row>
    <row r="23" spans="4:4" x14ac:dyDescent="0.25">
      <c r="D23">
        <f>COUNTIF(D2:D21,"&gt;1")</f>
        <v>20</v>
      </c>
    </row>
  </sheetData>
  <sheetProtection algorithmName="SHA-512" hashValue="VrhPy1cf6S6ACABGCaThez1MDH7LYub+yeTA9f8VHITkipPXlcSxCJOMImx6Xo09dCf5QuhXuLS1oIzBLVx+Fw==" saltValue="/F8GiVm/GgN2GSP+caa5G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3:E78"/>
  <sheetViews>
    <sheetView showGridLines="0" topLeftCell="A19" workbookViewId="0">
      <selection activeCell="B29" sqref="B29"/>
    </sheetView>
  </sheetViews>
  <sheetFormatPr defaultRowHeight="15" x14ac:dyDescent="0.25"/>
  <cols>
    <col min="2" max="2" width="39.85546875" bestFit="1" customWidth="1"/>
    <col min="3" max="3" width="14.85546875" bestFit="1" customWidth="1"/>
    <col min="4" max="4" width="13.42578125" bestFit="1" customWidth="1"/>
    <col min="5" max="5" width="39.85546875" bestFit="1" customWidth="1"/>
  </cols>
  <sheetData>
    <row r="3" spans="2:5" ht="21" x14ac:dyDescent="0.35">
      <c r="B3" s="23"/>
    </row>
    <row r="4" spans="2:5" ht="15.75" x14ac:dyDescent="0.25">
      <c r="B4" s="24"/>
    </row>
    <row r="7" spans="2:5" ht="15.75" x14ac:dyDescent="0.25">
      <c r="B7" s="30" t="s">
        <v>2</v>
      </c>
      <c r="C7" s="30" t="s">
        <v>161</v>
      </c>
      <c r="D7" s="30" t="s">
        <v>162</v>
      </c>
      <c r="E7" s="30" t="s">
        <v>4</v>
      </c>
    </row>
    <row r="8" spans="2:5" ht="16.5" thickBot="1" x14ac:dyDescent="0.3">
      <c r="B8" s="5"/>
      <c r="C8" s="26"/>
      <c r="D8" s="7"/>
      <c r="E8" s="7"/>
    </row>
    <row r="9" spans="2:5" ht="16.5" thickTop="1" x14ac:dyDescent="0.25">
      <c r="B9" s="6" t="s">
        <v>41</v>
      </c>
      <c r="C9" s="6">
        <v>14</v>
      </c>
      <c r="D9" s="51" t="s">
        <v>8</v>
      </c>
      <c r="E9" s="69" t="s">
        <v>40</v>
      </c>
    </row>
    <row r="10" spans="2:5" ht="15.75" x14ac:dyDescent="0.25">
      <c r="B10" s="3" t="s">
        <v>61</v>
      </c>
      <c r="C10" s="3">
        <v>23</v>
      </c>
      <c r="D10" s="52" t="s">
        <v>8</v>
      </c>
      <c r="E10" s="70" t="s">
        <v>60</v>
      </c>
    </row>
    <row r="11" spans="2:5" ht="15.75" x14ac:dyDescent="0.25">
      <c r="B11" s="3" t="s">
        <v>147</v>
      </c>
      <c r="C11" s="3">
        <v>69</v>
      </c>
      <c r="D11" s="52" t="s">
        <v>8</v>
      </c>
      <c r="E11" s="70" t="s">
        <v>146</v>
      </c>
    </row>
    <row r="12" spans="2:5" ht="15.75" x14ac:dyDescent="0.25">
      <c r="B12" s="3" t="s">
        <v>32</v>
      </c>
      <c r="C12" s="3">
        <v>11</v>
      </c>
      <c r="D12" s="52" t="s">
        <v>8</v>
      </c>
      <c r="E12" s="70" t="s">
        <v>31</v>
      </c>
    </row>
    <row r="13" spans="2:5" ht="15.75" x14ac:dyDescent="0.25">
      <c r="B13" s="3" t="s">
        <v>124</v>
      </c>
      <c r="C13" s="3">
        <v>56</v>
      </c>
      <c r="D13" s="52" t="s">
        <v>13</v>
      </c>
      <c r="E13" s="70" t="s">
        <v>122</v>
      </c>
    </row>
    <row r="14" spans="2:5" ht="15.75" x14ac:dyDescent="0.25">
      <c r="B14" s="3" t="s">
        <v>129</v>
      </c>
      <c r="C14" s="3">
        <v>59</v>
      </c>
      <c r="D14" s="52" t="s">
        <v>8</v>
      </c>
      <c r="E14" s="70" t="s">
        <v>128</v>
      </c>
    </row>
    <row r="15" spans="2:5" ht="15.75" x14ac:dyDescent="0.25">
      <c r="B15" s="3" t="s">
        <v>7</v>
      </c>
      <c r="C15" s="3">
        <v>2</v>
      </c>
      <c r="D15" s="52" t="s">
        <v>8</v>
      </c>
      <c r="E15" s="70" t="s">
        <v>6</v>
      </c>
    </row>
    <row r="16" spans="2:5" ht="15.75" x14ac:dyDescent="0.25">
      <c r="B16" s="3" t="s">
        <v>62</v>
      </c>
      <c r="C16" s="3">
        <v>24</v>
      </c>
      <c r="D16" s="52" t="s">
        <v>8</v>
      </c>
      <c r="E16" s="70" t="s">
        <v>60</v>
      </c>
    </row>
    <row r="17" spans="2:5" ht="15.75" x14ac:dyDescent="0.25">
      <c r="B17" s="3" t="s">
        <v>16</v>
      </c>
      <c r="C17" s="3">
        <v>5</v>
      </c>
      <c r="D17" s="52" t="s">
        <v>8</v>
      </c>
      <c r="E17" s="70" t="s">
        <v>15</v>
      </c>
    </row>
    <row r="18" spans="2:5" ht="15.75" x14ac:dyDescent="0.25">
      <c r="B18" s="13" t="s">
        <v>0</v>
      </c>
      <c r="C18" s="13">
        <v>1</v>
      </c>
      <c r="D18" s="68" t="s">
        <v>8</v>
      </c>
      <c r="E18" s="68"/>
    </row>
    <row r="19" spans="2:5" ht="15.75" x14ac:dyDescent="0.25">
      <c r="B19" s="3" t="s">
        <v>28</v>
      </c>
      <c r="C19" s="3">
        <v>10</v>
      </c>
      <c r="D19" s="52" t="s">
        <v>30</v>
      </c>
      <c r="E19" s="52" t="s">
        <v>27</v>
      </c>
    </row>
    <row r="20" spans="2:5" ht="15.75" x14ac:dyDescent="0.25">
      <c r="B20" s="3" t="s">
        <v>83</v>
      </c>
      <c r="C20" s="13">
        <v>35</v>
      </c>
      <c r="D20" s="52" t="s">
        <v>8</v>
      </c>
      <c r="E20" s="52" t="s">
        <v>82</v>
      </c>
    </row>
    <row r="21" spans="2:5" ht="15.75" x14ac:dyDescent="0.25">
      <c r="B21" s="3" t="s">
        <v>90</v>
      </c>
      <c r="C21" s="3">
        <v>38</v>
      </c>
      <c r="D21" s="52" t="s">
        <v>8</v>
      </c>
      <c r="E21" s="52" t="s">
        <v>89</v>
      </c>
    </row>
    <row r="22" spans="2:5" ht="15.75" x14ac:dyDescent="0.25">
      <c r="B22" s="3" t="s">
        <v>38</v>
      </c>
      <c r="C22" s="13">
        <v>13</v>
      </c>
      <c r="D22" s="52" t="s">
        <v>8</v>
      </c>
      <c r="E22" s="52" t="s">
        <v>37</v>
      </c>
    </row>
    <row r="23" spans="2:5" ht="15.75" x14ac:dyDescent="0.25">
      <c r="B23" s="3" t="s">
        <v>133</v>
      </c>
      <c r="C23" s="3">
        <v>61</v>
      </c>
      <c r="D23" s="52" t="s">
        <v>8</v>
      </c>
      <c r="E23" s="52" t="s">
        <v>132</v>
      </c>
    </row>
    <row r="24" spans="2:5" ht="15.75" x14ac:dyDescent="0.25">
      <c r="B24" s="3" t="s">
        <v>114</v>
      </c>
      <c r="C24" s="13">
        <v>49</v>
      </c>
      <c r="D24" s="52" t="s">
        <v>8</v>
      </c>
      <c r="E24" s="52" t="s">
        <v>113</v>
      </c>
    </row>
    <row r="25" spans="2:5" ht="15.75" x14ac:dyDescent="0.25">
      <c r="B25" s="3" t="s">
        <v>80</v>
      </c>
      <c r="C25" s="3">
        <v>34</v>
      </c>
      <c r="D25" s="52" t="s">
        <v>8</v>
      </c>
      <c r="E25" s="52" t="s">
        <v>77</v>
      </c>
    </row>
    <row r="26" spans="2:5" ht="15.75" x14ac:dyDescent="0.25">
      <c r="B26" s="3" t="s">
        <v>64</v>
      </c>
      <c r="C26" s="13">
        <v>25</v>
      </c>
      <c r="D26" s="52" t="s">
        <v>30</v>
      </c>
      <c r="E26" s="52" t="s">
        <v>63</v>
      </c>
    </row>
    <row r="27" spans="2:5" ht="15.75" x14ac:dyDescent="0.25">
      <c r="B27" s="3" t="s">
        <v>24</v>
      </c>
      <c r="C27" s="3">
        <v>8</v>
      </c>
      <c r="D27" s="52" t="s">
        <v>8</v>
      </c>
      <c r="E27" s="52" t="s">
        <v>174</v>
      </c>
    </row>
    <row r="28" spans="2:5" ht="15.75" x14ac:dyDescent="0.25">
      <c r="B28" s="3" t="s">
        <v>112</v>
      </c>
      <c r="C28" s="13">
        <v>48</v>
      </c>
      <c r="D28" s="52" t="s">
        <v>8</v>
      </c>
      <c r="E28" s="52" t="s">
        <v>111</v>
      </c>
    </row>
    <row r="29" spans="2:5" ht="15.75" x14ac:dyDescent="0.25">
      <c r="B29" s="3" t="s">
        <v>52</v>
      </c>
      <c r="C29" s="3">
        <v>19</v>
      </c>
      <c r="D29" s="52" t="s">
        <v>8</v>
      </c>
      <c r="E29" s="52" t="s">
        <v>51</v>
      </c>
    </row>
    <row r="30" spans="2:5" ht="15.75" x14ac:dyDescent="0.25">
      <c r="B30" s="71" t="s">
        <v>57</v>
      </c>
      <c r="C30" s="72">
        <v>21</v>
      </c>
      <c r="D30" s="73" t="s">
        <v>30</v>
      </c>
      <c r="E30" s="73" t="s">
        <v>56</v>
      </c>
    </row>
    <row r="31" spans="2:5" ht="15.75" x14ac:dyDescent="0.25">
      <c r="B31" s="71" t="s">
        <v>26</v>
      </c>
      <c r="C31" s="71">
        <v>9</v>
      </c>
      <c r="D31" s="73" t="s">
        <v>8</v>
      </c>
      <c r="E31" s="73" t="s">
        <v>25</v>
      </c>
    </row>
    <row r="32" spans="2:5" ht="15.75" x14ac:dyDescent="0.25">
      <c r="B32" s="71" t="s">
        <v>18</v>
      </c>
      <c r="C32" s="72">
        <v>6</v>
      </c>
      <c r="D32" s="73" t="s">
        <v>13</v>
      </c>
      <c r="E32" s="73" t="s">
        <v>20</v>
      </c>
    </row>
    <row r="33" spans="2:5" ht="15.75" x14ac:dyDescent="0.25">
      <c r="B33" s="71" t="s">
        <v>55</v>
      </c>
      <c r="C33" s="71">
        <v>20</v>
      </c>
      <c r="D33" s="73" t="s">
        <v>30</v>
      </c>
      <c r="E33" s="73" t="s">
        <v>54</v>
      </c>
    </row>
    <row r="34" spans="2:5" ht="15.75" x14ac:dyDescent="0.25">
      <c r="B34" s="71" t="s">
        <v>67</v>
      </c>
      <c r="C34" s="72">
        <v>27</v>
      </c>
      <c r="D34" s="73" t="s">
        <v>8</v>
      </c>
      <c r="E34" s="73" t="s">
        <v>66</v>
      </c>
    </row>
    <row r="35" spans="2:5" ht="15.75" x14ac:dyDescent="0.25">
      <c r="B35" s="71" t="s">
        <v>98</v>
      </c>
      <c r="C35" s="71">
        <v>41</v>
      </c>
      <c r="D35" s="73" t="s">
        <v>8</v>
      </c>
      <c r="E35" s="73" t="s">
        <v>97</v>
      </c>
    </row>
    <row r="36" spans="2:5" ht="15.75" x14ac:dyDescent="0.25">
      <c r="B36" s="71" t="s">
        <v>121</v>
      </c>
      <c r="C36" s="72">
        <v>53</v>
      </c>
      <c r="D36" s="73" t="s">
        <v>8</v>
      </c>
      <c r="E36" s="73" t="s">
        <v>120</v>
      </c>
    </row>
    <row r="37" spans="2:5" ht="15.75" x14ac:dyDescent="0.25">
      <c r="B37" s="71" t="s">
        <v>73</v>
      </c>
      <c r="C37" s="71">
        <v>30</v>
      </c>
      <c r="D37" s="73" t="s">
        <v>13</v>
      </c>
      <c r="E37" s="73" t="s">
        <v>72</v>
      </c>
    </row>
    <row r="38" spans="2:5" ht="15.75" x14ac:dyDescent="0.25">
      <c r="B38" s="71" t="s">
        <v>145</v>
      </c>
      <c r="C38" s="71">
        <v>68</v>
      </c>
      <c r="D38" s="73" t="s">
        <v>8</v>
      </c>
      <c r="E38" s="73" t="s">
        <v>144</v>
      </c>
    </row>
    <row r="39" spans="2:5" ht="15.75" x14ac:dyDescent="0.25">
      <c r="B39" s="71" t="s">
        <v>189</v>
      </c>
      <c r="C39" s="71">
        <v>70</v>
      </c>
      <c r="D39" s="73" t="s">
        <v>8</v>
      </c>
      <c r="E39" s="73" t="s">
        <v>148</v>
      </c>
    </row>
    <row r="40" spans="2:5" ht="15.75" x14ac:dyDescent="0.25">
      <c r="B40" s="71" t="s">
        <v>107</v>
      </c>
      <c r="C40" s="71">
        <v>46</v>
      </c>
      <c r="D40" s="73" t="s">
        <v>8</v>
      </c>
      <c r="E40" s="73" t="s">
        <v>106</v>
      </c>
    </row>
    <row r="41" spans="2:5" ht="15.75" x14ac:dyDescent="0.25">
      <c r="B41" s="71" t="s">
        <v>101</v>
      </c>
      <c r="C41" s="71">
        <v>44</v>
      </c>
      <c r="D41" s="73" t="s">
        <v>8</v>
      </c>
      <c r="E41" s="73" t="s">
        <v>100</v>
      </c>
    </row>
    <row r="42" spans="2:5" ht="15.75" x14ac:dyDescent="0.25">
      <c r="B42" s="3" t="s">
        <v>86</v>
      </c>
      <c r="C42" s="3">
        <v>36</v>
      </c>
      <c r="D42" s="52" t="s">
        <v>8</v>
      </c>
      <c r="E42" s="52" t="s">
        <v>85</v>
      </c>
    </row>
    <row r="43" spans="2:5" ht="15.75" x14ac:dyDescent="0.25">
      <c r="B43" s="3" t="s">
        <v>46</v>
      </c>
      <c r="C43" s="3">
        <v>16</v>
      </c>
      <c r="D43" s="52" t="s">
        <v>8</v>
      </c>
      <c r="E43" s="52" t="s">
        <v>43</v>
      </c>
    </row>
    <row r="44" spans="2:5" ht="15.75" x14ac:dyDescent="0.25">
      <c r="B44" s="3" t="s">
        <v>140</v>
      </c>
      <c r="C44" s="3">
        <v>65</v>
      </c>
      <c r="D44" s="52" t="s">
        <v>8</v>
      </c>
      <c r="E44" s="52" t="s">
        <v>139</v>
      </c>
    </row>
    <row r="45" spans="2:5" ht="15.75" x14ac:dyDescent="0.25">
      <c r="B45" s="3" t="s">
        <v>117</v>
      </c>
      <c r="C45" s="3">
        <v>51</v>
      </c>
      <c r="D45" s="52" t="s">
        <v>8</v>
      </c>
      <c r="E45" s="52" t="s">
        <v>118</v>
      </c>
    </row>
    <row r="46" spans="2:5" ht="15.75" x14ac:dyDescent="0.25">
      <c r="B46" s="3" t="s">
        <v>116</v>
      </c>
      <c r="C46" s="3">
        <v>50</v>
      </c>
      <c r="D46" s="52" t="s">
        <v>8</v>
      </c>
      <c r="E46" s="52" t="s">
        <v>115</v>
      </c>
    </row>
    <row r="47" spans="2:5" ht="15.75" x14ac:dyDescent="0.25">
      <c r="B47" s="3" t="s">
        <v>69</v>
      </c>
      <c r="C47" s="3">
        <v>28</v>
      </c>
      <c r="D47" s="52" t="s">
        <v>13</v>
      </c>
      <c r="E47" s="52" t="s">
        <v>68</v>
      </c>
    </row>
    <row r="48" spans="2:5" ht="15.75" x14ac:dyDescent="0.25">
      <c r="B48" s="3" t="s">
        <v>95</v>
      </c>
      <c r="C48" s="3">
        <v>40</v>
      </c>
      <c r="D48" s="52" t="s">
        <v>8</v>
      </c>
      <c r="E48" s="52" t="s">
        <v>94</v>
      </c>
    </row>
    <row r="49" spans="2:5" ht="15.75" x14ac:dyDescent="0.25">
      <c r="B49" s="3" t="s">
        <v>50</v>
      </c>
      <c r="C49" s="3">
        <v>18</v>
      </c>
      <c r="D49" s="52" t="s">
        <v>8</v>
      </c>
      <c r="E49" s="52" t="s">
        <v>47</v>
      </c>
    </row>
    <row r="50" spans="2:5" ht="15.75" x14ac:dyDescent="0.25">
      <c r="B50" s="3" t="s">
        <v>44</v>
      </c>
      <c r="C50" s="3">
        <v>15</v>
      </c>
      <c r="D50" s="52" t="s">
        <v>8</v>
      </c>
      <c r="E50" s="52" t="s">
        <v>43</v>
      </c>
    </row>
    <row r="51" spans="2:5" ht="15.75" x14ac:dyDescent="0.25">
      <c r="B51" s="3" t="s">
        <v>135</v>
      </c>
      <c r="C51" s="3">
        <v>62</v>
      </c>
      <c r="D51" s="52" t="s">
        <v>8</v>
      </c>
      <c r="E51" s="52" t="s">
        <v>134</v>
      </c>
    </row>
    <row r="52" spans="2:5" ht="15.75" x14ac:dyDescent="0.25">
      <c r="B52" s="3" t="s">
        <v>126</v>
      </c>
      <c r="C52" s="3">
        <v>57</v>
      </c>
      <c r="D52" s="52" t="s">
        <v>8</v>
      </c>
      <c r="E52" s="52" t="s">
        <v>125</v>
      </c>
    </row>
    <row r="53" spans="2:5" ht="15.75" x14ac:dyDescent="0.25">
      <c r="B53" s="3" t="s">
        <v>14</v>
      </c>
      <c r="C53" s="3">
        <v>4</v>
      </c>
      <c r="D53" s="52" t="s">
        <v>13</v>
      </c>
      <c r="E53" s="52" t="s">
        <v>10</v>
      </c>
    </row>
    <row r="54" spans="2:5" ht="15.75" x14ac:dyDescent="0.25">
      <c r="B54" s="31" t="s">
        <v>181</v>
      </c>
      <c r="C54" s="31">
        <v>31</v>
      </c>
      <c r="D54" s="53" t="s">
        <v>8</v>
      </c>
      <c r="E54" s="53" t="s">
        <v>180</v>
      </c>
    </row>
    <row r="55" spans="2:5" ht="15.75" x14ac:dyDescent="0.25">
      <c r="B55" s="3" t="s">
        <v>75</v>
      </c>
      <c r="C55" s="3">
        <v>32</v>
      </c>
      <c r="D55" s="52" t="s">
        <v>8</v>
      </c>
      <c r="E55" s="52" t="s">
        <v>74</v>
      </c>
    </row>
    <row r="56" spans="2:5" ht="15.75" x14ac:dyDescent="0.25">
      <c r="B56" s="3" t="s">
        <v>92</v>
      </c>
      <c r="C56" s="3">
        <v>39</v>
      </c>
      <c r="D56" s="52" t="s">
        <v>8</v>
      </c>
      <c r="E56" s="52" t="s">
        <v>91</v>
      </c>
    </row>
    <row r="57" spans="2:5" ht="15.75" x14ac:dyDescent="0.25">
      <c r="B57" s="3" t="s">
        <v>119</v>
      </c>
      <c r="C57" s="3">
        <v>52</v>
      </c>
      <c r="D57" s="52" t="s">
        <v>8</v>
      </c>
      <c r="E57" s="52" t="s">
        <v>118</v>
      </c>
    </row>
    <row r="58" spans="2:5" ht="15.75" x14ac:dyDescent="0.25">
      <c r="B58" s="3" t="s">
        <v>48</v>
      </c>
      <c r="C58" s="3">
        <v>17</v>
      </c>
      <c r="D58" s="52" t="s">
        <v>8</v>
      </c>
      <c r="E58" s="52" t="s">
        <v>47</v>
      </c>
    </row>
    <row r="59" spans="2:5" ht="15.75" x14ac:dyDescent="0.25">
      <c r="B59" s="3" t="s">
        <v>136</v>
      </c>
      <c r="C59" s="3">
        <v>63</v>
      </c>
      <c r="D59" s="52" t="s">
        <v>8</v>
      </c>
      <c r="E59" s="52" t="s">
        <v>134</v>
      </c>
    </row>
    <row r="60" spans="2:5" ht="15.75" x14ac:dyDescent="0.25">
      <c r="B60" s="3" t="s">
        <v>123</v>
      </c>
      <c r="C60" s="3">
        <v>55</v>
      </c>
      <c r="D60" s="52" t="s">
        <v>13</v>
      </c>
      <c r="E60" s="52" t="s">
        <v>122</v>
      </c>
    </row>
    <row r="61" spans="2:5" ht="15.75" x14ac:dyDescent="0.25">
      <c r="B61" s="3" t="s">
        <v>35</v>
      </c>
      <c r="C61" s="3">
        <v>12</v>
      </c>
      <c r="D61" s="52" t="s">
        <v>13</v>
      </c>
      <c r="E61" s="52" t="s">
        <v>34</v>
      </c>
    </row>
    <row r="62" spans="2:5" ht="15.75" x14ac:dyDescent="0.25">
      <c r="B62" s="3" t="s">
        <v>22</v>
      </c>
      <c r="C62" s="3">
        <v>7</v>
      </c>
      <c r="D62" s="52" t="s">
        <v>8</v>
      </c>
      <c r="E62" s="52" t="s">
        <v>21</v>
      </c>
    </row>
    <row r="63" spans="2:5" ht="15.75" x14ac:dyDescent="0.25">
      <c r="B63" s="3" t="s">
        <v>11</v>
      </c>
      <c r="C63" s="3">
        <v>3</v>
      </c>
      <c r="D63" s="52" t="s">
        <v>13</v>
      </c>
      <c r="E63" s="52" t="s">
        <v>10</v>
      </c>
    </row>
    <row r="64" spans="2:5" ht="15.75" x14ac:dyDescent="0.25">
      <c r="B64" s="3" t="s">
        <v>131</v>
      </c>
      <c r="C64" s="3">
        <v>60</v>
      </c>
      <c r="D64" s="52" t="s">
        <v>8</v>
      </c>
      <c r="E64" s="52" t="s">
        <v>130</v>
      </c>
    </row>
    <row r="65" spans="2:5" ht="15.75" x14ac:dyDescent="0.25">
      <c r="B65" s="3" t="s">
        <v>178</v>
      </c>
      <c r="C65" s="3">
        <v>54</v>
      </c>
      <c r="D65" s="52" t="s">
        <v>8</v>
      </c>
      <c r="E65" s="52" t="s">
        <v>120</v>
      </c>
    </row>
    <row r="66" spans="2:5" ht="15.75" x14ac:dyDescent="0.25">
      <c r="B66" s="3" t="s">
        <v>127</v>
      </c>
      <c r="C66" s="3">
        <v>58</v>
      </c>
      <c r="D66" s="52" t="s">
        <v>8</v>
      </c>
      <c r="E66" s="52" t="s">
        <v>179</v>
      </c>
    </row>
    <row r="67" spans="2:5" ht="15.75" x14ac:dyDescent="0.25">
      <c r="B67" s="3" t="s">
        <v>110</v>
      </c>
      <c r="C67" s="3">
        <v>47</v>
      </c>
      <c r="D67" s="52" t="s">
        <v>30</v>
      </c>
      <c r="E67" s="52" t="s">
        <v>109</v>
      </c>
    </row>
    <row r="68" spans="2:5" ht="15.75" x14ac:dyDescent="0.25">
      <c r="B68" s="3" t="s">
        <v>138</v>
      </c>
      <c r="C68" s="3">
        <v>64</v>
      </c>
      <c r="D68" s="52" t="s">
        <v>8</v>
      </c>
      <c r="E68" s="52" t="s">
        <v>137</v>
      </c>
    </row>
    <row r="69" spans="2:5" ht="15.75" x14ac:dyDescent="0.25">
      <c r="B69" s="3" t="s">
        <v>187</v>
      </c>
      <c r="C69" s="3">
        <v>43</v>
      </c>
      <c r="D69" s="52" t="s">
        <v>8</v>
      </c>
      <c r="E69" s="52" t="s">
        <v>186</v>
      </c>
    </row>
    <row r="70" spans="2:5" ht="15.75" x14ac:dyDescent="0.25">
      <c r="B70" s="3" t="s">
        <v>104</v>
      </c>
      <c r="C70" s="3">
        <v>45</v>
      </c>
      <c r="D70" s="52" t="s">
        <v>8</v>
      </c>
      <c r="E70" s="52" t="s">
        <v>103</v>
      </c>
    </row>
    <row r="71" spans="2:5" ht="15.75" x14ac:dyDescent="0.25">
      <c r="B71" s="3" t="s">
        <v>71</v>
      </c>
      <c r="C71" s="3">
        <v>29</v>
      </c>
      <c r="D71" s="52" t="s">
        <v>8</v>
      </c>
      <c r="E71" s="52" t="s">
        <v>70</v>
      </c>
    </row>
    <row r="72" spans="2:5" ht="15.75" x14ac:dyDescent="0.25">
      <c r="B72" s="3" t="s">
        <v>78</v>
      </c>
      <c r="C72" s="3">
        <v>33</v>
      </c>
      <c r="D72" s="52" t="s">
        <v>8</v>
      </c>
      <c r="E72" s="52" t="s">
        <v>77</v>
      </c>
    </row>
    <row r="73" spans="2:5" ht="15.75" x14ac:dyDescent="0.25">
      <c r="B73" s="3" t="s">
        <v>59</v>
      </c>
      <c r="C73" s="3">
        <v>22</v>
      </c>
      <c r="D73" s="52" t="s">
        <v>13</v>
      </c>
      <c r="E73" s="52" t="s">
        <v>58</v>
      </c>
    </row>
    <row r="74" spans="2:5" ht="15.75" x14ac:dyDescent="0.25">
      <c r="B74" s="3" t="s">
        <v>184</v>
      </c>
      <c r="C74" s="3">
        <v>42</v>
      </c>
      <c r="D74" s="52" t="s">
        <v>8</v>
      </c>
      <c r="E74" s="52" t="s">
        <v>183</v>
      </c>
    </row>
    <row r="75" spans="2:5" ht="15.75" x14ac:dyDescent="0.25">
      <c r="B75" s="3" t="s">
        <v>142</v>
      </c>
      <c r="C75" s="3">
        <v>66</v>
      </c>
      <c r="D75" s="52" t="s">
        <v>8</v>
      </c>
      <c r="E75" s="52" t="s">
        <v>141</v>
      </c>
    </row>
    <row r="76" spans="2:5" ht="15.75" x14ac:dyDescent="0.25">
      <c r="B76" s="3" t="s">
        <v>87</v>
      </c>
      <c r="C76" s="3">
        <v>37</v>
      </c>
      <c r="D76" s="52" t="s">
        <v>8</v>
      </c>
      <c r="E76" s="52" t="s">
        <v>85</v>
      </c>
    </row>
    <row r="77" spans="2:5" ht="15.75" x14ac:dyDescent="0.25">
      <c r="B77" s="3" t="s">
        <v>65</v>
      </c>
      <c r="C77" s="3">
        <v>26</v>
      </c>
      <c r="D77" s="52" t="s">
        <v>30</v>
      </c>
      <c r="E77" s="52" t="s">
        <v>63</v>
      </c>
    </row>
    <row r="78" spans="2:5" ht="15.75" x14ac:dyDescent="0.25">
      <c r="B78" s="16" t="s">
        <v>143</v>
      </c>
      <c r="C78" s="16">
        <v>67</v>
      </c>
      <c r="D78" s="54" t="s">
        <v>8</v>
      </c>
      <c r="E78" s="54" t="s">
        <v>141</v>
      </c>
    </row>
  </sheetData>
  <sheetProtection algorithmName="SHA-512" hashValue="m9C65kinC5bW0i3H2XnhG9bkLsh6+So1s5Jf5/qtK5cdb+ZHPlxQmfIJU/1KIOQC/XRtZgnBpQUnNVfUPZ66jg==" saltValue="Z48l0eFKGvMeekUHQe1QyQ==" spinCount="100000" sheet="1" objects="1" scenarios="1"/>
  <sortState ref="B9:E78">
    <sortCondition ref="B9:B78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SEZNAM K ODEVZDÁNÍ</vt:lpstr>
      <vt:lpstr>NABÍDKA LITERATURY</vt:lpstr>
      <vt:lpstr>HODNOTA</vt:lpstr>
      <vt:lpstr>ČÍSLOVÁNÍ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Kroupa</dc:creator>
  <cp:lastModifiedBy>SMITKA František</cp:lastModifiedBy>
  <cp:lastPrinted>2023-09-29T07:25:38Z</cp:lastPrinted>
  <dcterms:created xsi:type="dcterms:W3CDTF">2023-09-06T12:51:29Z</dcterms:created>
  <dcterms:modified xsi:type="dcterms:W3CDTF">2024-12-10T08:03:15Z</dcterms:modified>
</cp:coreProperties>
</file>